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2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ngela.Leet\Desktop\"/>
    </mc:Choice>
  </mc:AlternateContent>
  <xr:revisionPtr revIDLastSave="0" documentId="8_{DB974BF9-C742-483B-971C-BFC0045FE996}" xr6:coauthVersionLast="34" xr6:coauthVersionMax="34" xr10:uidLastSave="{00000000-0000-0000-0000-000000000000}"/>
  <workbookProtection workbookPassword="8973" lockStructure="1"/>
  <bookViews>
    <workbookView xWindow="0" yWindow="0" windowWidth="28800" windowHeight="11625" xr2:uid="{00000000-000D-0000-FFFF-FFFF00000000}"/>
  </bookViews>
  <sheets>
    <sheet name="Cashflow Summary" sheetId="1" r:id="rId1"/>
    <sheet name="Cash In" sheetId="2" r:id="rId2"/>
    <sheet name="Cash Out" sheetId="3" r:id="rId3"/>
  </sheets>
  <calcPr calcId="17901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43" i="3" l="1"/>
  <c r="D5" i="1" s="1"/>
  <c r="I43" i="3"/>
  <c r="O21" i="3"/>
  <c r="O38" i="3"/>
  <c r="O39" i="3"/>
  <c r="O25" i="3"/>
  <c r="O34" i="3"/>
  <c r="O35" i="3"/>
  <c r="O36" i="3"/>
  <c r="O37" i="3"/>
  <c r="O33" i="3"/>
  <c r="O27" i="3"/>
  <c r="O28" i="3"/>
  <c r="O32" i="3"/>
  <c r="O20" i="3"/>
  <c r="O22" i="3"/>
  <c r="O23" i="3"/>
  <c r="O24" i="3"/>
  <c r="O26" i="3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15" i="3"/>
  <c r="O16" i="3"/>
  <c r="O17" i="3"/>
  <c r="O18" i="3"/>
  <c r="O19" i="3"/>
  <c r="O29" i="3"/>
  <c r="O30" i="3"/>
  <c r="O31" i="3"/>
  <c r="O41" i="3"/>
  <c r="B2" i="2"/>
  <c r="C2" i="2" s="1"/>
  <c r="D2" i="2" s="1"/>
  <c r="E2" i="2" s="1"/>
  <c r="F2" i="2" s="1"/>
  <c r="G2" i="2" s="1"/>
  <c r="H2" i="2" s="1"/>
  <c r="I2" i="2" s="1"/>
  <c r="J2" i="2" s="1"/>
  <c r="K2" i="2" s="1"/>
  <c r="L2" i="2" s="1"/>
  <c r="M2" i="2" s="1"/>
  <c r="N2" i="2" s="1"/>
  <c r="B5" i="1"/>
  <c r="B27" i="2"/>
  <c r="B4" i="1"/>
  <c r="O4" i="2"/>
  <c r="O27" i="2" s="1"/>
  <c r="O4" i="1" s="1"/>
  <c r="O6" i="1" s="1"/>
  <c r="O8" i="1" s="1"/>
  <c r="K27" i="2"/>
  <c r="K4" i="1" s="1"/>
  <c r="L27" i="2"/>
  <c r="L4" i="1"/>
  <c r="M27" i="2"/>
  <c r="M4" i="1" s="1"/>
  <c r="N27" i="2"/>
  <c r="N4" i="1"/>
  <c r="C27" i="2"/>
  <c r="C4" i="1" s="1"/>
  <c r="D27" i="2"/>
  <c r="D4" i="1"/>
  <c r="E27" i="2"/>
  <c r="E4" i="1" s="1"/>
  <c r="F27" i="2"/>
  <c r="F4" i="1"/>
  <c r="G27" i="2"/>
  <c r="G4" i="1" s="1"/>
  <c r="H27" i="2"/>
  <c r="H4" i="1"/>
  <c r="I27" i="2"/>
  <c r="J27" i="2"/>
  <c r="J4" i="1"/>
  <c r="O4" i="3"/>
  <c r="O43" i="3" s="1"/>
  <c r="O5" i="1" s="1"/>
  <c r="O5" i="3"/>
  <c r="O6" i="3"/>
  <c r="O7" i="3"/>
  <c r="O8" i="3"/>
  <c r="O9" i="3"/>
  <c r="O10" i="3"/>
  <c r="O11" i="3"/>
  <c r="O12" i="3"/>
  <c r="O13" i="3"/>
  <c r="O14" i="3"/>
  <c r="K43" i="3"/>
  <c r="K5" i="1"/>
  <c r="L43" i="3"/>
  <c r="L5" i="1" s="1"/>
  <c r="M43" i="3"/>
  <c r="M5" i="1"/>
  <c r="N43" i="3"/>
  <c r="N5" i="1" s="1"/>
  <c r="C43" i="3"/>
  <c r="C5" i="1"/>
  <c r="E43" i="3"/>
  <c r="E5" i="1" s="1"/>
  <c r="F43" i="3"/>
  <c r="F5" i="1"/>
  <c r="G43" i="3"/>
  <c r="G5" i="1" s="1"/>
  <c r="H43" i="3"/>
  <c r="H5" i="1"/>
  <c r="I5" i="1"/>
  <c r="J43" i="3"/>
  <c r="J5" i="1"/>
  <c r="I4" i="1"/>
  <c r="C2" i="1"/>
  <c r="D2" i="1" s="1"/>
  <c r="E2" i="1" s="1"/>
  <c r="F2" i="1" s="1"/>
  <c r="G2" i="1" s="1"/>
  <c r="H2" i="1" s="1"/>
  <c r="I2" i="1" s="1"/>
  <c r="J2" i="1" s="1"/>
  <c r="K2" i="1" s="1"/>
  <c r="L2" i="1" s="1"/>
  <c r="M2" i="1" s="1"/>
  <c r="N2" i="1" s="1"/>
  <c r="C7" i="1"/>
  <c r="D7" i="1"/>
  <c r="E7" i="1"/>
  <c r="F7" i="1"/>
  <c r="G7" i="1"/>
  <c r="H7" i="1"/>
  <c r="I7" i="1"/>
  <c r="J7" i="1"/>
  <c r="K7" i="1"/>
  <c r="L7" i="1"/>
  <c r="M7" i="1"/>
  <c r="N7" i="1"/>
  <c r="O3" i="1"/>
  <c r="O7" i="1"/>
  <c r="B6" i="1"/>
  <c r="C3" i="1" s="1"/>
  <c r="C6" i="1" s="1"/>
  <c r="D3" i="1" l="1"/>
  <c r="D6" i="1" s="1"/>
  <c r="C8" i="1"/>
  <c r="B8" i="1"/>
  <c r="E3" i="1" l="1"/>
  <c r="E6" i="1" s="1"/>
  <c r="D8" i="1"/>
  <c r="F3" i="1" l="1"/>
  <c r="F6" i="1" s="1"/>
  <c r="E8" i="1"/>
  <c r="G3" i="1" l="1"/>
  <c r="G6" i="1" s="1"/>
  <c r="F8" i="1"/>
  <c r="G8" i="1" l="1"/>
  <c r="H3" i="1"/>
  <c r="H6" i="1" s="1"/>
  <c r="H8" i="1" l="1"/>
  <c r="I3" i="1"/>
  <c r="I6" i="1" s="1"/>
  <c r="J3" i="1" l="1"/>
  <c r="J6" i="1" s="1"/>
  <c r="I8" i="1"/>
  <c r="K3" i="1" l="1"/>
  <c r="K6" i="1" s="1"/>
  <c r="J8" i="1"/>
  <c r="K8" i="1" l="1"/>
  <c r="L3" i="1"/>
  <c r="L6" i="1" s="1"/>
  <c r="M3" i="1" l="1"/>
  <c r="M6" i="1" s="1"/>
  <c r="L8" i="1"/>
  <c r="M8" i="1" l="1"/>
  <c r="N3" i="1"/>
  <c r="N6" i="1" s="1"/>
  <c r="N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Bush</author>
  </authors>
  <commentList>
    <comment ref="A7" authorId="0" shapeId="0" xr:uid="{00000000-0006-0000-0000-000001000000}">
      <text>
        <r>
          <rPr>
            <b/>
            <sz val="8"/>
            <color indexed="81"/>
            <rFont val="Tahoma"/>
          </rPr>
          <t>Overdraft/ Credit Limit On Bank Account</t>
        </r>
        <r>
          <rPr>
            <sz val="8"/>
            <color indexed="81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<sst xmlns="http://schemas.openxmlformats.org/spreadsheetml/2006/main" count="60" uniqueCount="57">
  <si>
    <t>Total</t>
  </si>
  <si>
    <t>Opening Bank Balance</t>
  </si>
  <si>
    <t>Cash In</t>
  </si>
  <si>
    <t>Cash Out</t>
  </si>
  <si>
    <t>Equity Contribution</t>
  </si>
  <si>
    <t>Total Cash In</t>
  </si>
  <si>
    <t>Wages/Salaries</t>
  </si>
  <si>
    <t>Credit Limit</t>
  </si>
  <si>
    <t>Available Credit</t>
  </si>
  <si>
    <t>Week Ended</t>
  </si>
  <si>
    <t>Rolling Weekly Cashflow Projection - 3 Months</t>
  </si>
  <si>
    <t>Main debtors</t>
  </si>
  <si>
    <t>Main creditors</t>
  </si>
  <si>
    <t>Tax</t>
  </si>
  <si>
    <t>Enter data in shaded cells only</t>
  </si>
  <si>
    <t>Rolling Weekly Cashflow Projection - CASH IN</t>
  </si>
  <si>
    <t>Rolling Weekly Cashflow Projection - CASH OUT</t>
  </si>
  <si>
    <t>Closing Bank Balance     (Cash at Bank)</t>
  </si>
  <si>
    <t>Bunnings</t>
  </si>
  <si>
    <t>all purpose tiles</t>
  </si>
  <si>
    <t>Boral</t>
  </si>
  <si>
    <t>GST</t>
  </si>
  <si>
    <t>Concrete sub</t>
  </si>
  <si>
    <t>Brick sub</t>
  </si>
  <si>
    <t>Plumber sub</t>
  </si>
  <si>
    <t>Electrical sub</t>
  </si>
  <si>
    <t>Gyp sub</t>
  </si>
  <si>
    <t>Telstra</t>
  </si>
  <si>
    <t>Excavation</t>
  </si>
  <si>
    <t>Brick Supplies</t>
  </si>
  <si>
    <t>Sand &amp; Soil</t>
  </si>
  <si>
    <t>Fuel Card</t>
  </si>
  <si>
    <t>Mobile Phone</t>
  </si>
  <si>
    <t>Rent</t>
  </si>
  <si>
    <t>Motor Vehicle Insurances</t>
  </si>
  <si>
    <t>HP Vehicle</t>
  </si>
  <si>
    <t>HIA Subscriptions</t>
  </si>
  <si>
    <t>Income Protection</t>
  </si>
  <si>
    <t>Advertising - yellow pages</t>
  </si>
  <si>
    <t>CBUS Super</t>
  </si>
  <si>
    <t>Electricity</t>
  </si>
  <si>
    <t>Security</t>
  </si>
  <si>
    <t>Incidentals</t>
  </si>
  <si>
    <t>PAYG Withheld</t>
  </si>
  <si>
    <t>Carpenter sub</t>
  </si>
  <si>
    <t>Hudson</t>
  </si>
  <si>
    <t>Jim Bins</t>
  </si>
  <si>
    <t>Frame and Truss</t>
  </si>
  <si>
    <t>Credit Card</t>
  </si>
  <si>
    <t>Evan Street</t>
  </si>
  <si>
    <t>Kitchen Works</t>
  </si>
  <si>
    <t>Floor Wall Tiler</t>
  </si>
  <si>
    <t>Builders Coaching</t>
  </si>
  <si>
    <t>Floor Sanding</t>
  </si>
  <si>
    <t>Render</t>
  </si>
  <si>
    <t>Ridge Road</t>
  </si>
  <si>
    <t>Maple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</si>
</sst>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164" formatCode="_(&quot;$&quot;* #,##0.00_);_(&quot;$&quot;* \(#,##0.00\);_(&quot;$&quot;* &quot;-&quot;??_);_(@_)"/>
    <numFmt numFmtId="165" formatCode="_(&quot;$&quot;* #,##0.0_);_(&quot;$&quot;* \(#,##0.0\);_(&quot;$&quot;* &quot;-&quot;??_);_(@_)"/>
    <numFmt numFmtId="166" formatCode="_(&quot;$&quot;* #,##0_);_(&quot;$&quot;* \(#,##0\);_(&quot;$&quot;* &quot;-&quot;??_);_(@_)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8"/>
      <color indexed="81"/>
      <name val="Tahoma"/>
    </font>
    <font>
      <b/>
      <sz val="8"/>
      <color indexed="81"/>
      <name val="Tahoma"/>
    </font>
    <font>
      <sz val="10"/>
      <name val="Arial"/>
      <family val="2"/>
    </font>
    <font>
      <b/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65" fontId="2" fillId="0" borderId="0" xfId="1" applyNumberFormat="1" applyFont="1"/>
    <xf numFmtId="166" fontId="2" fillId="0" borderId="0" xfId="1" applyNumberFormat="1" applyFont="1"/>
    <xf numFmtId="166" fontId="0" fillId="0" borderId="0" xfId="1" applyNumberFormat="1" applyFont="1"/>
    <xf numFmtId="0" fontId="0" fillId="2" borderId="0" xfId="0" applyFill="1"/>
    <xf numFmtId="0" fontId="2" fillId="0" borderId="1" xfId="0" applyFont="1" applyFill="1" applyBorder="1" applyAlignment="1">
      <alignment horizontal="left"/>
    </xf>
    <xf numFmtId="16" fontId="2" fillId="0" borderId="2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6" fontId="0" fillId="0" borderId="2" xfId="1" applyNumberFormat="1" applyFont="1" applyFill="1" applyBorder="1"/>
    <xf numFmtId="166" fontId="0" fillId="0" borderId="2" xfId="1" applyNumberFormat="1" applyFont="1" applyFill="1" applyBorder="1" applyProtection="1"/>
    <xf numFmtId="166" fontId="2" fillId="0" borderId="3" xfId="1" applyNumberFormat="1" applyFont="1" applyFill="1" applyBorder="1" applyProtection="1"/>
    <xf numFmtId="166" fontId="0" fillId="0" borderId="2" xfId="0" applyNumberFormat="1" applyFill="1" applyBorder="1" applyProtection="1"/>
    <xf numFmtId="166" fontId="2" fillId="0" borderId="3" xfId="0" applyNumberFormat="1" applyFont="1" applyFill="1" applyBorder="1" applyProtection="1"/>
    <xf numFmtId="166" fontId="0" fillId="0" borderId="2" xfId="0" applyNumberFormat="1" applyFill="1" applyBorder="1"/>
    <xf numFmtId="166" fontId="0" fillId="0" borderId="3" xfId="0" applyNumberFormat="1" applyFill="1" applyBorder="1"/>
    <xf numFmtId="166" fontId="0" fillId="0" borderId="4" xfId="0" applyNumberFormat="1" applyFill="1" applyBorder="1"/>
    <xf numFmtId="166" fontId="0" fillId="0" borderId="5" xfId="0" applyNumberFormat="1" applyFill="1" applyBorder="1"/>
    <xf numFmtId="0" fontId="0" fillId="3" borderId="0" xfId="0" applyFill="1"/>
    <xf numFmtId="0" fontId="0" fillId="3" borderId="0" xfId="0" applyFill="1" applyAlignment="1">
      <alignment horizontal="center"/>
    </xf>
    <xf numFmtId="166" fontId="0" fillId="3" borderId="0" xfId="1" applyNumberFormat="1" applyFont="1" applyFill="1"/>
    <xf numFmtId="0" fontId="2" fillId="3" borderId="0" xfId="0" applyFont="1" applyFill="1"/>
    <xf numFmtId="0" fontId="2" fillId="0" borderId="1" xfId="0" applyFont="1" applyBorder="1" applyAlignment="1">
      <alignment horizontal="center"/>
    </xf>
    <xf numFmtId="16" fontId="2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" fontId="5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66" fontId="5" fillId="0" borderId="3" xfId="1" applyNumberFormat="1" applyFont="1" applyBorder="1"/>
    <xf numFmtId="166" fontId="2" fillId="0" borderId="6" xfId="1" applyNumberFormat="1" applyFont="1" applyBorder="1"/>
    <xf numFmtId="166" fontId="2" fillId="0" borderId="4" xfId="1" applyNumberFormat="1" applyFont="1" applyBorder="1"/>
    <xf numFmtId="166" fontId="2" fillId="0" borderId="5" xfId="1" applyNumberFormat="1" applyFont="1" applyBorder="1"/>
    <xf numFmtId="166" fontId="2" fillId="0" borderId="3" xfId="1" applyNumberFormat="1" applyFont="1" applyBorder="1"/>
    <xf numFmtId="165" fontId="2" fillId="0" borderId="6" xfId="1" applyNumberFormat="1" applyFont="1" applyBorder="1"/>
    <xf numFmtId="165" fontId="2" fillId="0" borderId="4" xfId="1" applyNumberFormat="1" applyFont="1" applyBorder="1"/>
    <xf numFmtId="165" fontId="2" fillId="0" borderId="5" xfId="1" applyNumberFormat="1" applyFont="1" applyBorder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166" fontId="2" fillId="3" borderId="0" xfId="1" applyNumberFormat="1" applyFont="1" applyFill="1"/>
    <xf numFmtId="165" fontId="2" fillId="3" borderId="0" xfId="1" applyNumberFormat="1" applyFont="1" applyFill="1"/>
    <xf numFmtId="0" fontId="2" fillId="0" borderId="1" xfId="0" applyFont="1" applyBorder="1" applyAlignment="1">
      <alignment horizontal="left" vertical="center" wrapText="1"/>
    </xf>
    <xf numFmtId="166" fontId="2" fillId="0" borderId="1" xfId="1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166" fontId="0" fillId="0" borderId="2" xfId="1" applyNumberFormat="1" applyFont="1" applyFill="1" applyBorder="1" applyAlignment="1" applyProtection="1">
      <alignment horizontal="center"/>
    </xf>
    <xf numFmtId="16" fontId="2" fillId="2" borderId="2" xfId="0" applyNumberFormat="1" applyFont="1" applyFill="1" applyBorder="1" applyAlignment="1" applyProtection="1">
      <alignment horizontal="center"/>
      <protection locked="0"/>
    </xf>
    <xf numFmtId="166" fontId="0" fillId="2" borderId="2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66" fontId="5" fillId="2" borderId="2" xfId="1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6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66" fontId="0" fillId="2" borderId="14" xfId="1" applyNumberFormat="1" applyFont="1" applyFill="1" applyBorder="1" applyProtection="1">
      <protection locked="0"/>
    </xf>
    <xf numFmtId="166" fontId="2" fillId="0" borderId="15" xfId="1" applyNumberFormat="1" applyFont="1" applyBorder="1"/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Cashflow Summary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6838265340695605E-2"/>
          <c:y val="0.180415611092092"/>
          <c:w val="0.91172832788146396"/>
          <c:h val="0.770011868081706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'Cashflow Summary'!$A$6</c:f>
              <c:strCache>
                <c:ptCount val="1"/>
                <c:pt idx="0">
                  <c:v>Closing Bank Balance     (Cash at Bank)</c:v>
                </c:pt>
              </c:strCache>
            </c:strRef>
          </c:tx>
          <c:invertIfNegative val="0"/>
          <c:val>
            <c:numRef>
              <c:f>'Cashflow Summary'!$B$6:$N$6</c:f>
              <c:numCache>
                <c:formatCode>_("$"* #,##0_);_("$"* \(#,##0\);_("$"* "-"??_);_(@_)</c:formatCode>
                <c:ptCount val="13"/>
                <c:pt idx="0">
                  <c:v>7424</c:v>
                </c:pt>
                <c:pt idx="1">
                  <c:v>36148.46</c:v>
                </c:pt>
                <c:pt idx="2">
                  <c:v>12128.919999999998</c:v>
                </c:pt>
                <c:pt idx="3">
                  <c:v>13364.379999999997</c:v>
                </c:pt>
                <c:pt idx="4">
                  <c:v>10544.839999999997</c:v>
                </c:pt>
                <c:pt idx="5">
                  <c:v>35035.299999999996</c:v>
                </c:pt>
                <c:pt idx="6">
                  <c:v>21259.759999999995</c:v>
                </c:pt>
                <c:pt idx="7">
                  <c:v>27194.219999999994</c:v>
                </c:pt>
                <c:pt idx="8">
                  <c:v>21614.679999999993</c:v>
                </c:pt>
                <c:pt idx="9">
                  <c:v>17125.139999999992</c:v>
                </c:pt>
                <c:pt idx="10">
                  <c:v>14615.599999999991</c:v>
                </c:pt>
                <c:pt idx="11">
                  <c:v>13050.05999999999</c:v>
                </c:pt>
                <c:pt idx="12">
                  <c:v>9570.5199999999895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E9-EF49-9399-B4492EB8A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3"/>
        <c:overlap val="100"/>
        <c:axId val="2079769544"/>
        <c:axId val="2079771368"/>
      </c:barChart>
      <c:lineChart>
        <c:grouping val="standard"/>
        <c:varyColors val="0"/>
        <c:ser>
          <c:idx val="1"/>
          <c:order val="1"/>
          <c:tx>
            <c:strRef>
              <c:f>'Cashflow Summary'!$A$8</c:f>
              <c:strCache>
                <c:ptCount val="1"/>
                <c:pt idx="0">
                  <c:v>Available Credit</c:v>
                </c:pt>
              </c:strCache>
            </c:strRef>
          </c:tx>
          <c:marker>
            <c:symbol val="none"/>
          </c:marker>
          <c:cat>
            <c:strRef>
              <c:f>'Cashflow Summary'!$B$2:$O$2</c:f>
              <c:strCache>
                <c:ptCount val="14"/>
                <c:pt idx="0">
                  <c:v>10-Jun</c:v>
                </c:pt>
                <c:pt idx="1">
                  <c:v>17-Jun</c:v>
                </c:pt>
                <c:pt idx="2">
                  <c:v>24-Jun</c:v>
                </c:pt>
                <c:pt idx="3">
                  <c:v>1-Jul</c:v>
                </c:pt>
                <c:pt idx="4">
                  <c:v>8-Jul</c:v>
                </c:pt>
                <c:pt idx="5">
                  <c:v>15-Jul</c:v>
                </c:pt>
                <c:pt idx="6">
                  <c:v>22-Jul</c:v>
                </c:pt>
                <c:pt idx="7">
                  <c:v>29-Jul</c:v>
                </c:pt>
                <c:pt idx="8">
                  <c:v>5-Aug</c:v>
                </c:pt>
                <c:pt idx="9">
                  <c:v>12-Aug</c:v>
                </c:pt>
                <c:pt idx="10">
                  <c:v>19-Aug</c:v>
                </c:pt>
                <c:pt idx="11">
                  <c:v>26-Aug</c:v>
                </c:pt>
                <c:pt idx="12">
                  <c:v>2-Sep</c:v>
                </c:pt>
                <c:pt idx="13">
                  <c:v>Total</c:v>
                </c:pt>
              </c:strCache>
            </c:strRef>
          </c:cat>
          <c:val>
            <c:numRef>
              <c:f>'Cashflow Summary'!$B$8:$N$8</c:f>
              <c:numCache>
                <c:formatCode>_("$"* #,##0_);_("$"* \(#,##0\);_("$"* "-"??_);_(@_)</c:formatCode>
                <c:ptCount val="13"/>
                <c:pt idx="0">
                  <c:v>7424</c:v>
                </c:pt>
                <c:pt idx="1">
                  <c:v>36148.46</c:v>
                </c:pt>
                <c:pt idx="2">
                  <c:v>12128.919999999998</c:v>
                </c:pt>
                <c:pt idx="3">
                  <c:v>13364.379999999997</c:v>
                </c:pt>
                <c:pt idx="4">
                  <c:v>10544.839999999997</c:v>
                </c:pt>
                <c:pt idx="5">
                  <c:v>35035.299999999996</c:v>
                </c:pt>
                <c:pt idx="6">
                  <c:v>21259.759999999995</c:v>
                </c:pt>
                <c:pt idx="7">
                  <c:v>27194.219999999994</c:v>
                </c:pt>
                <c:pt idx="8">
                  <c:v>21614.679999999993</c:v>
                </c:pt>
                <c:pt idx="9">
                  <c:v>17125.139999999992</c:v>
                </c:pt>
                <c:pt idx="10">
                  <c:v>14615.599999999991</c:v>
                </c:pt>
                <c:pt idx="11">
                  <c:v>13050.05999999999</c:v>
                </c:pt>
                <c:pt idx="12">
                  <c:v>9570.5199999999895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E9-EF49-9399-B4492EB8A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9769544"/>
        <c:axId val="2079771368"/>
      </c:lineChart>
      <c:catAx>
        <c:axId val="2079769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1320000" anchor="b" anchorCtr="1"/>
          <a:lstStyle/>
          <a:p>
            <a:pPr>
              <a:defRPr/>
            </a:pPr>
            <a:endParaRPr lang="en-US"/>
          </a:p>
        </c:txPr>
        <c:crossAx val="20797713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9771368"/>
        <c:scaling>
          <c:orientation val="minMax"/>
        </c:scaling>
        <c:delete val="0"/>
        <c:axPos val="l"/>
        <c:majorGridlines/>
        <c:numFmt formatCode="_(&quot;$&quot;* #,##0_);_(&quot;$&quot;* \(#,##0\);_(&quot;$&quot;* &quot;-&quot;??_);_(@_)" sourceLinked="1"/>
        <c:majorTickMark val="out"/>
        <c:minorTickMark val="none"/>
        <c:tickLblPos val="nextTo"/>
        <c:crossAx val="2079769544"/>
        <c:crosses val="autoZero"/>
        <c:crossBetween val="between"/>
      </c:valAx>
    </c:plotArea>
    <c:legend>
      <c:legendPos val="tr"/>
      <c:layout>
        <c:manualLayout>
          <c:xMode val="edge"/>
          <c:yMode val="edge"/>
          <c:x val="0.792756432642574"/>
          <c:y val="2.0217599115900001E-2"/>
          <c:w val="0.20585545635247501"/>
          <c:h val="0.104828401712944"/>
        </c:manualLayout>
      </c:layout>
      <c:overlay val="0"/>
    </c:legend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Cash</a:t>
            </a:r>
            <a:r>
              <a:rPr lang="en-AU" baseline="0"/>
              <a:t> in V Cash Out Trend</a:t>
            </a:r>
            <a:endParaRPr lang="en-AU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6838265340695605E-2"/>
          <c:y val="0.180415611092092"/>
          <c:w val="0.91172832788146396"/>
          <c:h val="0.69212877544231899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'Cashflow Summary'!$A$4</c:f>
              <c:strCache>
                <c:ptCount val="1"/>
                <c:pt idx="0">
                  <c:v>Cash In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val>
            <c:numRef>
              <c:f>'Cashflow Summary'!$B$4:$N$4</c:f>
              <c:numCache>
                <c:formatCode>_("$"* #,##0_);_("$"* \(#,##0\);_("$"* "-"??_);_(@_)</c:formatCode>
                <c:ptCount val="13"/>
                <c:pt idx="0">
                  <c:v>20000</c:v>
                </c:pt>
                <c:pt idx="1">
                  <c:v>40000</c:v>
                </c:pt>
                <c:pt idx="2">
                  <c:v>20000</c:v>
                </c:pt>
                <c:pt idx="3">
                  <c:v>30000</c:v>
                </c:pt>
                <c:pt idx="4">
                  <c:v>0</c:v>
                </c:pt>
                <c:pt idx="5">
                  <c:v>30000</c:v>
                </c:pt>
                <c:pt idx="6">
                  <c:v>0</c:v>
                </c:pt>
                <c:pt idx="7">
                  <c:v>28000</c:v>
                </c:pt>
                <c:pt idx="8">
                  <c:v>0</c:v>
                </c:pt>
                <c:pt idx="9">
                  <c:v>20000</c:v>
                </c:pt>
                <c:pt idx="10">
                  <c:v>0</c:v>
                </c:pt>
                <c:pt idx="11">
                  <c:v>20000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F9-6A4C-A560-D39ED019C2FB}"/>
            </c:ext>
          </c:extLst>
        </c:ser>
        <c:ser>
          <c:idx val="3"/>
          <c:order val="1"/>
          <c:tx>
            <c:strRef>
              <c:f>'Cashflow Summary'!$A$5</c:f>
              <c:strCache>
                <c:ptCount val="1"/>
                <c:pt idx="0">
                  <c:v>Cash Out</c:v>
                </c:pt>
              </c:strCache>
            </c:strRef>
          </c:tx>
          <c:spPr>
            <a:solidFill>
              <a:srgbClr val="FF0000">
                <a:alpha val="74000"/>
              </a:srgbClr>
            </a:solidFill>
          </c:spPr>
          <c:invertIfNegative val="0"/>
          <c:val>
            <c:numRef>
              <c:f>'Cashflow Summary'!$B$5:$N$5</c:f>
              <c:numCache>
                <c:formatCode>_("$"* #,##0_);_("$"* \(#,##0\);_("$"* "-"??_);_(@_)</c:formatCode>
                <c:ptCount val="13"/>
                <c:pt idx="0">
                  <c:v>36576</c:v>
                </c:pt>
                <c:pt idx="1">
                  <c:v>11275.54</c:v>
                </c:pt>
                <c:pt idx="2">
                  <c:v>44019.54</c:v>
                </c:pt>
                <c:pt idx="3">
                  <c:v>28764.54</c:v>
                </c:pt>
                <c:pt idx="4">
                  <c:v>2819.54</c:v>
                </c:pt>
                <c:pt idx="5">
                  <c:v>5509.54</c:v>
                </c:pt>
                <c:pt idx="6">
                  <c:v>13775.54</c:v>
                </c:pt>
                <c:pt idx="7">
                  <c:v>22065.54</c:v>
                </c:pt>
                <c:pt idx="8">
                  <c:v>5579.54</c:v>
                </c:pt>
                <c:pt idx="9">
                  <c:v>24489.54</c:v>
                </c:pt>
                <c:pt idx="10">
                  <c:v>2509.54</c:v>
                </c:pt>
                <c:pt idx="11">
                  <c:v>21565.54</c:v>
                </c:pt>
                <c:pt idx="12">
                  <c:v>3479.54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F9-6A4C-A560-D39ED019C2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overlap val="2"/>
        <c:axId val="2090627048"/>
        <c:axId val="2090630120"/>
      </c:barChart>
      <c:catAx>
        <c:axId val="2090627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1320000" anchor="b" anchorCtr="1"/>
          <a:lstStyle/>
          <a:p>
            <a:pPr>
              <a:defRPr/>
            </a:pPr>
            <a:endParaRPr lang="en-US"/>
          </a:p>
        </c:txPr>
        <c:crossAx val="2090630120"/>
        <c:crosses val="autoZero"/>
        <c:auto val="1"/>
        <c:lblAlgn val="ctr"/>
        <c:lblOffset val="100"/>
        <c:tickMarkSkip val="7"/>
        <c:noMultiLvlLbl val="0"/>
      </c:catAx>
      <c:valAx>
        <c:axId val="2090630120"/>
        <c:scaling>
          <c:orientation val="minMax"/>
        </c:scaling>
        <c:delete val="0"/>
        <c:axPos val="l"/>
        <c:majorGridlines/>
        <c:numFmt formatCode="_(&quot;$&quot;* #,##0_);_(&quot;$&quot;* \(#,##0\);_(&quot;$&quot;* &quot;-&quot;??_);_(@_)" sourceLinked="1"/>
        <c:majorTickMark val="out"/>
        <c:minorTickMark val="none"/>
        <c:tickLblPos val="nextTo"/>
        <c:crossAx val="2090627048"/>
        <c:crosses val="autoZero"/>
        <c:crossBetween val="between"/>
      </c:valAx>
    </c:plotArea>
    <c:legend>
      <c:legendPos val="tr"/>
      <c:layout>
        <c:manualLayout>
          <c:xMode val="edge"/>
          <c:yMode val="edge"/>
          <c:x val="0.792756432642574"/>
          <c:y val="2.0217560695538001E-2"/>
          <c:w val="5.9903403287978198E-2"/>
          <c:h val="9.7127829724409698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10</xdr:row>
      <xdr:rowOff>114300</xdr:rowOff>
    </xdr:from>
    <xdr:to>
      <xdr:col>14</xdr:col>
      <xdr:colOff>647700</xdr:colOff>
      <xdr:row>38</xdr:row>
      <xdr:rowOff>104775</xdr:rowOff>
    </xdr:to>
    <xdr:graphicFrame macro="">
      <xdr:nvGraphicFramePr>
        <xdr:cNvPr id="1048" name="Chart 1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257175</xdr:colOff>
      <xdr:row>40</xdr:row>
      <xdr:rowOff>38100</xdr:rowOff>
    </xdr:from>
    <xdr:to>
      <xdr:col>14</xdr:col>
      <xdr:colOff>657225</xdr:colOff>
      <xdr:row>70</xdr:row>
      <xdr:rowOff>57150</xdr:rowOff>
    </xdr:to>
    <xdr:graphicFrame macro="">
      <xdr:nvGraphicFramePr>
        <xdr:cNvPr id="1049" name="Chart 2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112"/>
  <sheetViews>
    <sheetView tabSelected="1" workbookViewId="0">
      <pane xSplit="1" ySplit="2" topLeftCell="B3" activePane="bottomRight" state="frozen"/>
      <selection activeCell="C31" sqref="C31"/>
      <selection pane="topRight" activeCell="C31" sqref="C31"/>
      <selection pane="bottomLeft" activeCell="C31" sqref="C31"/>
      <selection pane="bottomRight" activeCell="B3" sqref="B3"/>
    </sheetView>
  </sheetViews>
  <sheetFormatPr defaultColWidth="8.85546875" defaultRowHeight="12.75" x14ac:dyDescent="0.2"/>
  <cols>
    <col min="1" max="1" width="27.28515625" style="2" customWidth="1"/>
    <col min="2" max="14" width="10.42578125" customWidth="1"/>
    <col min="15" max="15" width="10.42578125" style="2" customWidth="1"/>
    <col min="16" max="16" width="10.28515625" customWidth="1"/>
  </cols>
  <sheetData>
    <row r="1" spans="1:58" ht="30" customHeight="1" x14ac:dyDescent="0.25">
      <c r="A1" s="55" t="s">
        <v>10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7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</row>
    <row r="2" spans="1:58" s="1" customFormat="1" ht="33" customHeight="1" x14ac:dyDescent="0.2">
      <c r="A2" s="7" t="s">
        <v>9</v>
      </c>
      <c r="B2" s="46">
        <v>41435</v>
      </c>
      <c r="C2" s="8">
        <f>B2+7</f>
        <v>41442</v>
      </c>
      <c r="D2" s="8">
        <f t="shared" ref="D2:N2" si="0">C2+7</f>
        <v>41449</v>
      </c>
      <c r="E2" s="8">
        <f t="shared" si="0"/>
        <v>41456</v>
      </c>
      <c r="F2" s="8">
        <f t="shared" si="0"/>
        <v>41463</v>
      </c>
      <c r="G2" s="8">
        <f t="shared" si="0"/>
        <v>41470</v>
      </c>
      <c r="H2" s="8">
        <f t="shared" si="0"/>
        <v>41477</v>
      </c>
      <c r="I2" s="8">
        <f t="shared" si="0"/>
        <v>41484</v>
      </c>
      <c r="J2" s="8">
        <f t="shared" si="0"/>
        <v>41491</v>
      </c>
      <c r="K2" s="8">
        <f t="shared" si="0"/>
        <v>41498</v>
      </c>
      <c r="L2" s="8">
        <f t="shared" si="0"/>
        <v>41505</v>
      </c>
      <c r="M2" s="8">
        <f t="shared" si="0"/>
        <v>41512</v>
      </c>
      <c r="N2" s="8">
        <f t="shared" si="0"/>
        <v>41519</v>
      </c>
      <c r="O2" s="9" t="s">
        <v>0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</row>
    <row r="3" spans="1:58" s="5" customFormat="1" ht="42" customHeight="1" x14ac:dyDescent="0.2">
      <c r="A3" s="41" t="s">
        <v>1</v>
      </c>
      <c r="B3" s="47">
        <v>24000</v>
      </c>
      <c r="C3" s="11">
        <f>B6</f>
        <v>7424</v>
      </c>
      <c r="D3" s="45">
        <f t="shared" ref="D3:N3" si="1">C6</f>
        <v>36148.46</v>
      </c>
      <c r="E3" s="11">
        <f t="shared" si="1"/>
        <v>12128.919999999998</v>
      </c>
      <c r="F3" s="11">
        <f t="shared" si="1"/>
        <v>13364.379999999997</v>
      </c>
      <c r="G3" s="11">
        <f t="shared" si="1"/>
        <v>10544.839999999997</v>
      </c>
      <c r="H3" s="11">
        <f t="shared" si="1"/>
        <v>35035.299999999996</v>
      </c>
      <c r="I3" s="11">
        <f t="shared" si="1"/>
        <v>21259.759999999995</v>
      </c>
      <c r="J3" s="11">
        <f t="shared" si="1"/>
        <v>27194.219999999994</v>
      </c>
      <c r="K3" s="11">
        <f>J6</f>
        <v>21614.679999999993</v>
      </c>
      <c r="L3" s="11">
        <f t="shared" si="1"/>
        <v>17125.139999999992</v>
      </c>
      <c r="M3" s="11">
        <f t="shared" si="1"/>
        <v>14615.599999999991</v>
      </c>
      <c r="N3" s="11">
        <f t="shared" si="1"/>
        <v>13050.05999999999</v>
      </c>
      <c r="O3" s="12">
        <f>B3</f>
        <v>24000</v>
      </c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</row>
    <row r="4" spans="1:58" ht="33" customHeight="1" x14ac:dyDescent="0.2">
      <c r="A4" s="42" t="s">
        <v>2</v>
      </c>
      <c r="B4" s="10">
        <f>'Cash In'!B27</f>
        <v>20000</v>
      </c>
      <c r="C4" s="11">
        <f>'Cash In'!C27</f>
        <v>40000</v>
      </c>
      <c r="D4" s="11">
        <f>'Cash In'!D27</f>
        <v>20000</v>
      </c>
      <c r="E4" s="11">
        <f>'Cash In'!E27</f>
        <v>30000</v>
      </c>
      <c r="F4" s="11">
        <f>'Cash In'!F27</f>
        <v>0</v>
      </c>
      <c r="G4" s="11">
        <f>'Cash In'!G27</f>
        <v>30000</v>
      </c>
      <c r="H4" s="11">
        <f>'Cash In'!H27</f>
        <v>0</v>
      </c>
      <c r="I4" s="11">
        <f>'Cash In'!I27</f>
        <v>28000</v>
      </c>
      <c r="J4" s="11">
        <f>'Cash In'!J27</f>
        <v>0</v>
      </c>
      <c r="K4" s="11">
        <f>'Cash In'!K27</f>
        <v>20000</v>
      </c>
      <c r="L4" s="11">
        <f>'Cash In'!L27</f>
        <v>0</v>
      </c>
      <c r="M4" s="11">
        <f>'Cash In'!M27</f>
        <v>20000</v>
      </c>
      <c r="N4" s="11">
        <f>'Cash In'!N27</f>
        <v>0</v>
      </c>
      <c r="O4" s="12">
        <f>'Cash In'!O27</f>
        <v>208000</v>
      </c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</row>
    <row r="5" spans="1:58" ht="33" customHeight="1" x14ac:dyDescent="0.2">
      <c r="A5" s="42" t="s">
        <v>3</v>
      </c>
      <c r="B5" s="10">
        <f>'Cash Out'!B43</f>
        <v>36576</v>
      </c>
      <c r="C5" s="11">
        <f>'Cash Out'!C43</f>
        <v>11275.54</v>
      </c>
      <c r="D5" s="11">
        <f>'Cash Out'!D43</f>
        <v>44019.54</v>
      </c>
      <c r="E5" s="11">
        <f>'Cash Out'!E43</f>
        <v>28764.54</v>
      </c>
      <c r="F5" s="11">
        <f>'Cash Out'!F43</f>
        <v>2819.54</v>
      </c>
      <c r="G5" s="11">
        <f>'Cash Out'!G43</f>
        <v>5509.54</v>
      </c>
      <c r="H5" s="11">
        <f>'Cash Out'!H43</f>
        <v>13775.54</v>
      </c>
      <c r="I5" s="11">
        <f>'Cash Out'!I43</f>
        <v>22065.54</v>
      </c>
      <c r="J5" s="11">
        <f>'Cash Out'!J43</f>
        <v>5579.54</v>
      </c>
      <c r="K5" s="11">
        <f>'Cash Out'!K43</f>
        <v>24489.54</v>
      </c>
      <c r="L5" s="11">
        <f>'Cash Out'!L43</f>
        <v>2509.54</v>
      </c>
      <c r="M5" s="11">
        <f>'Cash Out'!M43</f>
        <v>21565.54</v>
      </c>
      <c r="N5" s="11">
        <f>'Cash Out'!N43</f>
        <v>3479.54</v>
      </c>
      <c r="O5" s="12">
        <f>'Cash Out'!O43</f>
        <v>197789.02000000002</v>
      </c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</row>
    <row r="6" spans="1:58" ht="33" customHeight="1" x14ac:dyDescent="0.2">
      <c r="A6" s="42" t="s">
        <v>17</v>
      </c>
      <c r="B6" s="13">
        <f>B3+B4-B5</f>
        <v>7424</v>
      </c>
      <c r="C6" s="13">
        <f t="shared" ref="C6:O6" si="2">C3+C4-C5</f>
        <v>36148.46</v>
      </c>
      <c r="D6" s="13">
        <f t="shared" si="2"/>
        <v>12128.919999999998</v>
      </c>
      <c r="E6" s="13">
        <f t="shared" si="2"/>
        <v>13364.379999999997</v>
      </c>
      <c r="F6" s="13">
        <f t="shared" si="2"/>
        <v>10544.839999999997</v>
      </c>
      <c r="G6" s="13">
        <f t="shared" si="2"/>
        <v>35035.299999999996</v>
      </c>
      <c r="H6" s="13">
        <f t="shared" si="2"/>
        <v>21259.759999999995</v>
      </c>
      <c r="I6" s="13">
        <f t="shared" si="2"/>
        <v>27194.219999999994</v>
      </c>
      <c r="J6" s="13">
        <f t="shared" si="2"/>
        <v>21614.679999999993</v>
      </c>
      <c r="K6" s="13">
        <f t="shared" si="2"/>
        <v>17125.139999999992</v>
      </c>
      <c r="L6" s="13">
        <f t="shared" si="2"/>
        <v>14615.599999999991</v>
      </c>
      <c r="M6" s="13">
        <f t="shared" si="2"/>
        <v>13050.05999999999</v>
      </c>
      <c r="N6" s="13">
        <f t="shared" si="2"/>
        <v>9570.5199999999895</v>
      </c>
      <c r="O6" s="14">
        <f t="shared" si="2"/>
        <v>34210.979999999981</v>
      </c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</row>
    <row r="7" spans="1:58" ht="33" customHeight="1" x14ac:dyDescent="0.2">
      <c r="A7" s="42" t="s">
        <v>7</v>
      </c>
      <c r="B7" s="47"/>
      <c r="C7" s="15">
        <f t="shared" ref="C7:O7" si="3">$B$7</f>
        <v>0</v>
      </c>
      <c r="D7" s="15">
        <f t="shared" si="3"/>
        <v>0</v>
      </c>
      <c r="E7" s="15">
        <f t="shared" si="3"/>
        <v>0</v>
      </c>
      <c r="F7" s="15">
        <f t="shared" si="3"/>
        <v>0</v>
      </c>
      <c r="G7" s="15">
        <f t="shared" si="3"/>
        <v>0</v>
      </c>
      <c r="H7" s="15">
        <f t="shared" si="3"/>
        <v>0</v>
      </c>
      <c r="I7" s="15">
        <f t="shared" si="3"/>
        <v>0</v>
      </c>
      <c r="J7" s="15">
        <f t="shared" si="3"/>
        <v>0</v>
      </c>
      <c r="K7" s="15">
        <f t="shared" si="3"/>
        <v>0</v>
      </c>
      <c r="L7" s="15">
        <f t="shared" si="3"/>
        <v>0</v>
      </c>
      <c r="M7" s="15">
        <f t="shared" si="3"/>
        <v>0</v>
      </c>
      <c r="N7" s="15">
        <f t="shared" si="3"/>
        <v>0</v>
      </c>
      <c r="O7" s="16">
        <f t="shared" si="3"/>
        <v>0</v>
      </c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</row>
    <row r="8" spans="1:58" ht="33" customHeight="1" thickBot="1" x14ac:dyDescent="0.25">
      <c r="A8" s="43" t="s">
        <v>8</v>
      </c>
      <c r="B8" s="17">
        <f t="shared" ref="B8:O8" si="4">B7+B6</f>
        <v>7424</v>
      </c>
      <c r="C8" s="17">
        <f t="shared" si="4"/>
        <v>36148.46</v>
      </c>
      <c r="D8" s="17">
        <f t="shared" si="4"/>
        <v>12128.919999999998</v>
      </c>
      <c r="E8" s="17">
        <f t="shared" si="4"/>
        <v>13364.379999999997</v>
      </c>
      <c r="F8" s="17">
        <f t="shared" si="4"/>
        <v>10544.839999999997</v>
      </c>
      <c r="G8" s="17">
        <f t="shared" si="4"/>
        <v>35035.299999999996</v>
      </c>
      <c r="H8" s="17">
        <f t="shared" si="4"/>
        <v>21259.759999999995</v>
      </c>
      <c r="I8" s="17">
        <f t="shared" si="4"/>
        <v>27194.219999999994</v>
      </c>
      <c r="J8" s="17">
        <f t="shared" si="4"/>
        <v>21614.679999999993</v>
      </c>
      <c r="K8" s="17">
        <f t="shared" si="4"/>
        <v>17125.139999999992</v>
      </c>
      <c r="L8" s="17">
        <f t="shared" si="4"/>
        <v>14615.599999999991</v>
      </c>
      <c r="M8" s="17">
        <f t="shared" si="4"/>
        <v>13050.05999999999</v>
      </c>
      <c r="N8" s="17">
        <f t="shared" si="4"/>
        <v>9570.5199999999895</v>
      </c>
      <c r="O8" s="18">
        <f t="shared" si="4"/>
        <v>34210.979999999981</v>
      </c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</row>
    <row r="9" spans="1:58" x14ac:dyDescent="0.2">
      <c r="A9" s="44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2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</row>
    <row r="10" spans="1:58" x14ac:dyDescent="0.2">
      <c r="A10" s="44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6"/>
      <c r="M10" s="22" t="s">
        <v>14</v>
      </c>
      <c r="N10" s="19"/>
      <c r="O10" s="22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</row>
    <row r="11" spans="1:58" x14ac:dyDescent="0.2">
      <c r="A11" s="44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2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</row>
    <row r="12" spans="1:58" x14ac:dyDescent="0.2">
      <c r="A12" s="44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22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</row>
    <row r="13" spans="1:58" x14ac:dyDescent="0.2">
      <c r="A13" s="44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2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</row>
    <row r="14" spans="1:58" x14ac:dyDescent="0.2">
      <c r="A14" s="44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2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</row>
    <row r="15" spans="1:58" x14ac:dyDescent="0.2">
      <c r="A15" s="44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22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</row>
    <row r="16" spans="1:58" x14ac:dyDescent="0.2">
      <c r="A16" s="44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22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</row>
    <row r="17" spans="1:58" x14ac:dyDescent="0.2">
      <c r="A17" s="44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2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</row>
    <row r="18" spans="1:58" x14ac:dyDescent="0.2">
      <c r="A18" s="44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22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</row>
    <row r="19" spans="1:58" x14ac:dyDescent="0.2">
      <c r="A19" s="44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22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</row>
    <row r="20" spans="1:58" x14ac:dyDescent="0.2">
      <c r="A20" s="44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2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</row>
    <row r="21" spans="1:58" x14ac:dyDescent="0.2">
      <c r="A21" s="44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22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</row>
    <row r="22" spans="1:58" x14ac:dyDescent="0.2">
      <c r="A22" s="44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2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</row>
    <row r="23" spans="1:58" x14ac:dyDescent="0.2">
      <c r="A23" s="44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22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</row>
    <row r="24" spans="1:58" x14ac:dyDescent="0.2">
      <c r="A24" s="44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2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</row>
    <row r="25" spans="1:58" x14ac:dyDescent="0.2">
      <c r="A25" s="44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22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</row>
    <row r="26" spans="1:58" x14ac:dyDescent="0.2">
      <c r="A26" s="44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22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</row>
    <row r="27" spans="1:58" x14ac:dyDescent="0.2">
      <c r="A27" s="22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22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</row>
    <row r="28" spans="1:58" x14ac:dyDescent="0.2">
      <c r="A28" s="22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2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</row>
    <row r="29" spans="1:58" x14ac:dyDescent="0.2">
      <c r="A29" s="22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22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</row>
    <row r="30" spans="1:58" x14ac:dyDescent="0.2">
      <c r="A30" s="22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22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</row>
    <row r="31" spans="1:58" x14ac:dyDescent="0.2">
      <c r="A31" s="22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22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</row>
    <row r="32" spans="1:58" x14ac:dyDescent="0.2">
      <c r="A32" s="22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22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</row>
    <row r="33" spans="1:58" x14ac:dyDescent="0.2">
      <c r="A33" s="22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22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</row>
    <row r="34" spans="1:58" x14ac:dyDescent="0.2">
      <c r="A34" s="22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22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</row>
    <row r="35" spans="1:58" x14ac:dyDescent="0.2">
      <c r="A35" s="2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22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</row>
    <row r="36" spans="1:58" x14ac:dyDescent="0.2">
      <c r="A36" s="22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22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</row>
    <row r="37" spans="1:58" x14ac:dyDescent="0.2">
      <c r="A37" s="2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22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</row>
    <row r="38" spans="1:58" x14ac:dyDescent="0.2">
      <c r="A38" s="22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22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</row>
    <row r="39" spans="1:58" x14ac:dyDescent="0.2">
      <c r="A39" s="22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22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</row>
    <row r="40" spans="1:58" x14ac:dyDescent="0.2">
      <c r="A40" s="22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22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</row>
    <row r="41" spans="1:58" x14ac:dyDescent="0.2">
      <c r="A41" s="22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22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</row>
    <row r="42" spans="1:58" x14ac:dyDescent="0.2">
      <c r="A42" s="22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22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</row>
    <row r="43" spans="1:58" x14ac:dyDescent="0.2">
      <c r="A43" s="22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22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</row>
    <row r="44" spans="1:58" x14ac:dyDescent="0.2">
      <c r="A44" s="22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22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</row>
    <row r="45" spans="1:58" x14ac:dyDescent="0.2">
      <c r="A45" s="22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22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</row>
    <row r="46" spans="1:58" x14ac:dyDescent="0.2">
      <c r="A46" s="22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22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</row>
    <row r="47" spans="1:58" x14ac:dyDescent="0.2">
      <c r="A47" s="22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22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</row>
    <row r="48" spans="1:58" x14ac:dyDescent="0.2">
      <c r="A48" s="22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22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</row>
    <row r="49" spans="1:58" x14ac:dyDescent="0.2">
      <c r="A49" s="22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22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</row>
    <row r="50" spans="1:58" x14ac:dyDescent="0.2">
      <c r="A50" s="22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22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</row>
    <row r="51" spans="1:58" x14ac:dyDescent="0.2">
      <c r="A51" s="22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22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</row>
    <row r="52" spans="1:58" x14ac:dyDescent="0.2">
      <c r="A52" s="22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22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</row>
    <row r="53" spans="1:58" x14ac:dyDescent="0.2">
      <c r="A53" s="22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22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</row>
    <row r="54" spans="1:58" x14ac:dyDescent="0.2">
      <c r="A54" s="22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22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</row>
    <row r="55" spans="1:58" x14ac:dyDescent="0.2">
      <c r="A55" s="22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22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</row>
    <row r="56" spans="1:58" x14ac:dyDescent="0.2">
      <c r="A56" s="22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22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</row>
    <row r="57" spans="1:58" x14ac:dyDescent="0.2">
      <c r="A57" s="22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22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</row>
    <row r="58" spans="1:58" x14ac:dyDescent="0.2">
      <c r="A58" s="22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22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</row>
    <row r="59" spans="1:58" x14ac:dyDescent="0.2">
      <c r="A59" s="22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22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</row>
    <row r="60" spans="1:58" x14ac:dyDescent="0.2">
      <c r="A60" s="22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22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</row>
    <row r="61" spans="1:58" x14ac:dyDescent="0.2">
      <c r="A61" s="22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22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</row>
    <row r="62" spans="1:58" x14ac:dyDescent="0.2">
      <c r="A62" s="22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22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</row>
    <row r="63" spans="1:58" x14ac:dyDescent="0.2">
      <c r="A63" s="22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22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</row>
    <row r="64" spans="1:58" x14ac:dyDescent="0.2">
      <c r="A64" s="22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22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</row>
    <row r="65" spans="1:58" x14ac:dyDescent="0.2">
      <c r="A65" s="22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22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</row>
    <row r="66" spans="1:58" x14ac:dyDescent="0.2">
      <c r="A66" s="22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22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</row>
    <row r="67" spans="1:58" x14ac:dyDescent="0.2">
      <c r="A67" s="22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22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</row>
    <row r="68" spans="1:58" x14ac:dyDescent="0.2">
      <c r="A68" s="22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22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</row>
    <row r="69" spans="1:58" x14ac:dyDescent="0.2">
      <c r="A69" s="22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22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</row>
    <row r="70" spans="1:58" x14ac:dyDescent="0.2">
      <c r="A70" s="22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22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</row>
    <row r="71" spans="1:58" x14ac:dyDescent="0.2">
      <c r="A71" s="22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22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</row>
    <row r="72" spans="1:58" x14ac:dyDescent="0.2">
      <c r="A72" s="22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22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</row>
    <row r="73" spans="1:58" x14ac:dyDescent="0.2">
      <c r="A73" s="22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22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</row>
    <row r="74" spans="1:58" x14ac:dyDescent="0.2">
      <c r="A74" s="22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22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</row>
    <row r="75" spans="1:58" x14ac:dyDescent="0.2">
      <c r="A75" s="22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22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</row>
    <row r="76" spans="1:58" x14ac:dyDescent="0.2">
      <c r="A76" s="22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22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</row>
    <row r="77" spans="1:58" x14ac:dyDescent="0.2">
      <c r="A77" s="22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22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</row>
    <row r="78" spans="1:58" x14ac:dyDescent="0.2">
      <c r="A78" s="22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22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</row>
    <row r="79" spans="1:58" x14ac:dyDescent="0.2">
      <c r="A79" s="22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22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</row>
    <row r="80" spans="1:58" x14ac:dyDescent="0.2">
      <c r="A80" s="22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22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</row>
    <row r="81" spans="1:58" x14ac:dyDescent="0.2">
      <c r="A81" s="22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22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</row>
    <row r="82" spans="1:58" x14ac:dyDescent="0.2">
      <c r="A82" s="22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22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</row>
    <row r="83" spans="1:58" x14ac:dyDescent="0.2">
      <c r="A83" s="22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22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</row>
    <row r="84" spans="1:58" x14ac:dyDescent="0.2">
      <c r="A84" s="22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22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</row>
    <row r="85" spans="1:58" x14ac:dyDescent="0.2">
      <c r="A85" s="22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22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</row>
    <row r="86" spans="1:58" x14ac:dyDescent="0.2">
      <c r="A86" s="22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22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</row>
    <row r="87" spans="1:58" x14ac:dyDescent="0.2">
      <c r="A87" s="22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22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</row>
    <row r="88" spans="1:58" x14ac:dyDescent="0.2">
      <c r="A88" s="22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22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</row>
    <row r="89" spans="1:58" x14ac:dyDescent="0.2">
      <c r="A89" s="22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22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</row>
    <row r="90" spans="1:58" x14ac:dyDescent="0.2">
      <c r="A90" s="22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22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</row>
    <row r="91" spans="1:58" x14ac:dyDescent="0.2">
      <c r="A91" s="22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22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</row>
    <row r="92" spans="1:58" x14ac:dyDescent="0.2">
      <c r="A92" s="22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22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</row>
    <row r="93" spans="1:58" x14ac:dyDescent="0.2">
      <c r="A93" s="22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22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</row>
    <row r="94" spans="1:58" x14ac:dyDescent="0.2">
      <c r="A94" s="22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22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</row>
    <row r="95" spans="1:58" x14ac:dyDescent="0.2">
      <c r="A95" s="22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22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</row>
    <row r="96" spans="1:58" x14ac:dyDescent="0.2">
      <c r="A96" s="22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22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</row>
    <row r="97" spans="1:58" x14ac:dyDescent="0.2">
      <c r="A97" s="22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22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</row>
    <row r="98" spans="1:58" x14ac:dyDescent="0.2">
      <c r="A98" s="22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22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</row>
    <row r="99" spans="1:58" x14ac:dyDescent="0.2">
      <c r="A99" s="22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22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</row>
    <row r="100" spans="1:58" x14ac:dyDescent="0.2">
      <c r="A100" s="22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22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</row>
    <row r="101" spans="1:58" x14ac:dyDescent="0.2">
      <c r="A101" s="22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22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</row>
    <row r="102" spans="1:58" x14ac:dyDescent="0.2">
      <c r="A102" s="22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22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</row>
    <row r="103" spans="1:58" x14ac:dyDescent="0.2">
      <c r="A103" s="22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22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</row>
    <row r="104" spans="1:58" x14ac:dyDescent="0.2">
      <c r="A104" s="22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22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</row>
    <row r="105" spans="1:58" x14ac:dyDescent="0.2">
      <c r="A105" s="22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22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</row>
    <row r="106" spans="1:58" x14ac:dyDescent="0.2">
      <c r="A106" s="22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22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</row>
    <row r="107" spans="1:58" x14ac:dyDescent="0.2">
      <c r="A107" s="22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22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</row>
    <row r="108" spans="1:58" x14ac:dyDescent="0.2">
      <c r="A108" s="22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22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</row>
    <row r="109" spans="1:58" x14ac:dyDescent="0.2">
      <c r="A109" s="22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22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</row>
    <row r="110" spans="1:58" x14ac:dyDescent="0.2">
      <c r="A110" s="22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22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</row>
    <row r="111" spans="1:58" x14ac:dyDescent="0.2">
      <c r="A111" s="22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22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</row>
    <row r="112" spans="1:58" x14ac:dyDescent="0.2">
      <c r="A112" s="22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22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</row>
  </sheetData>
  <sheetProtection sheet="1" objects="1" scenarios="1" selectLockedCells="1"/>
  <mergeCells count="1">
    <mergeCell ref="A1:O1"/>
  </mergeCells>
  <phoneticPr fontId="0" type="noConversion"/>
  <printOptions headings="1"/>
  <pageMargins left="0.75" right="0.75" top="1" bottom="1" header="0.5" footer="0.5"/>
  <pageSetup paperSize="9" scale="23" orientation="landscape" verticalDpi="1200"/>
  <headerFooter alignWithMargins="0">
    <oddHeader>&amp;A</oddHeader>
  </headerFooter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85"/>
  <sheetViews>
    <sheetView workbookViewId="0">
      <pane xSplit="1" ySplit="2" topLeftCell="B3" activePane="bottomRight" state="frozen"/>
      <selection activeCell="C31" sqref="C31"/>
      <selection pane="topRight" activeCell="C31" sqref="C31"/>
      <selection pane="bottomLeft" activeCell="C31" sqref="C31"/>
      <selection pane="bottomRight" activeCell="D11" sqref="D11"/>
    </sheetView>
  </sheetViews>
  <sheetFormatPr defaultColWidth="8.85546875" defaultRowHeight="12.75" x14ac:dyDescent="0.2"/>
  <cols>
    <col min="1" max="1" width="27.28515625" customWidth="1"/>
    <col min="2" max="15" width="10.42578125" customWidth="1"/>
  </cols>
  <sheetData>
    <row r="1" spans="1:41" ht="18" customHeight="1" x14ac:dyDescent="0.25">
      <c r="A1" s="55" t="s">
        <v>15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7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</row>
    <row r="2" spans="1:41" s="1" customFormat="1" ht="26.25" customHeight="1" x14ac:dyDescent="0.2">
      <c r="A2" s="23"/>
      <c r="B2" s="24">
        <f>'Cashflow Summary'!B2</f>
        <v>41435</v>
      </c>
      <c r="C2" s="24">
        <f>B2+7</f>
        <v>41442</v>
      </c>
      <c r="D2" s="24">
        <f t="shared" ref="D2:N2" si="0">C2+7</f>
        <v>41449</v>
      </c>
      <c r="E2" s="24">
        <f t="shared" si="0"/>
        <v>41456</v>
      </c>
      <c r="F2" s="24">
        <f t="shared" si="0"/>
        <v>41463</v>
      </c>
      <c r="G2" s="24">
        <f t="shared" si="0"/>
        <v>41470</v>
      </c>
      <c r="H2" s="24">
        <f t="shared" si="0"/>
        <v>41477</v>
      </c>
      <c r="I2" s="24">
        <f t="shared" si="0"/>
        <v>41484</v>
      </c>
      <c r="J2" s="24">
        <f t="shared" si="0"/>
        <v>41491</v>
      </c>
      <c r="K2" s="24">
        <f t="shared" si="0"/>
        <v>41498</v>
      </c>
      <c r="L2" s="24">
        <f t="shared" si="0"/>
        <v>41505</v>
      </c>
      <c r="M2" s="24">
        <f t="shared" si="0"/>
        <v>41512</v>
      </c>
      <c r="N2" s="24">
        <f t="shared" si="0"/>
        <v>41519</v>
      </c>
      <c r="O2" s="25" t="s">
        <v>0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spans="1:41" s="1" customFormat="1" ht="18" customHeight="1" x14ac:dyDescent="0.2">
      <c r="A3" s="40" t="s">
        <v>11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7"/>
      <c r="P3" s="36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spans="1:41" ht="18" customHeight="1" x14ac:dyDescent="0.2">
      <c r="A4" s="48" t="s">
        <v>49</v>
      </c>
      <c r="B4" s="49">
        <v>20000</v>
      </c>
      <c r="C4" s="49"/>
      <c r="D4" s="49">
        <v>20000</v>
      </c>
      <c r="E4" s="49">
        <v>20000</v>
      </c>
      <c r="F4" s="49"/>
      <c r="G4" s="49">
        <v>20000</v>
      </c>
      <c r="H4" s="49"/>
      <c r="I4" s="49">
        <v>8000</v>
      </c>
      <c r="J4" s="49"/>
      <c r="K4" s="49"/>
      <c r="L4" s="49"/>
      <c r="M4" s="49"/>
      <c r="N4" s="49"/>
      <c r="O4" s="28">
        <f>SUM(B4:N4)</f>
        <v>88000</v>
      </c>
      <c r="P4" s="37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</row>
    <row r="5" spans="1:41" ht="18" customHeight="1" x14ac:dyDescent="0.2">
      <c r="A5" s="48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28">
        <f t="shared" ref="O5:O26" si="1">SUM(B5:N5)</f>
        <v>0</v>
      </c>
      <c r="P5" s="37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</row>
    <row r="6" spans="1:41" ht="18" customHeight="1" x14ac:dyDescent="0.2">
      <c r="A6" s="48" t="s">
        <v>56</v>
      </c>
      <c r="B6" s="49"/>
      <c r="C6" s="49">
        <v>40000</v>
      </c>
      <c r="D6" s="49"/>
      <c r="E6" s="49">
        <v>10000</v>
      </c>
      <c r="F6" s="49"/>
      <c r="G6" s="49"/>
      <c r="H6" s="49"/>
      <c r="I6" s="49"/>
      <c r="J6" s="49"/>
      <c r="K6" s="49"/>
      <c r="L6" s="49"/>
      <c r="M6" s="49"/>
      <c r="N6" s="49"/>
      <c r="O6" s="28">
        <f t="shared" si="1"/>
        <v>50000</v>
      </c>
      <c r="P6" s="37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</row>
    <row r="7" spans="1:41" ht="18" customHeight="1" x14ac:dyDescent="0.2">
      <c r="A7" s="48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28">
        <f t="shared" si="1"/>
        <v>0</v>
      </c>
      <c r="P7" s="37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</row>
    <row r="8" spans="1:41" ht="18" customHeight="1" x14ac:dyDescent="0.2">
      <c r="A8" s="48" t="s">
        <v>55</v>
      </c>
      <c r="B8" s="49"/>
      <c r="C8" s="49"/>
      <c r="D8" s="49"/>
      <c r="E8" s="49"/>
      <c r="F8" s="49"/>
      <c r="G8" s="49">
        <v>10000</v>
      </c>
      <c r="H8" s="49"/>
      <c r="I8" s="49">
        <v>20000</v>
      </c>
      <c r="J8" s="49"/>
      <c r="K8" s="49">
        <v>20000</v>
      </c>
      <c r="L8" s="49"/>
      <c r="M8" s="49">
        <v>20000</v>
      </c>
      <c r="N8" s="49"/>
      <c r="O8" s="28">
        <f t="shared" si="1"/>
        <v>70000</v>
      </c>
      <c r="P8" s="37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</row>
    <row r="9" spans="1:41" ht="18" customHeight="1" x14ac:dyDescent="0.2">
      <c r="A9" s="48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28">
        <f t="shared" si="1"/>
        <v>0</v>
      </c>
      <c r="P9" s="37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</row>
    <row r="10" spans="1:41" ht="18" customHeight="1" x14ac:dyDescent="0.2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28">
        <f t="shared" si="1"/>
        <v>0</v>
      </c>
      <c r="P10" s="37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ht="18" customHeight="1" x14ac:dyDescent="0.2">
      <c r="A11" s="48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28">
        <f t="shared" si="1"/>
        <v>0</v>
      </c>
      <c r="P11" s="37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</row>
    <row r="12" spans="1:41" ht="18" customHeight="1" x14ac:dyDescent="0.2">
      <c r="A12" s="48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28">
        <f t="shared" si="1"/>
        <v>0</v>
      </c>
      <c r="P12" s="37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</row>
    <row r="13" spans="1:41" ht="18" customHeight="1" x14ac:dyDescent="0.2">
      <c r="A13" s="48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28">
        <f t="shared" si="1"/>
        <v>0</v>
      </c>
      <c r="P13" s="37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</row>
    <row r="14" spans="1:41" ht="18" customHeight="1" x14ac:dyDescent="0.2">
      <c r="A14" s="48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28">
        <f t="shared" si="1"/>
        <v>0</v>
      </c>
      <c r="P14" s="37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</row>
    <row r="15" spans="1:41" ht="18" customHeight="1" x14ac:dyDescent="0.2">
      <c r="A15" s="48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28">
        <f t="shared" si="1"/>
        <v>0</v>
      </c>
      <c r="P15" s="37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</row>
    <row r="16" spans="1:41" ht="18" customHeight="1" x14ac:dyDescent="0.2">
      <c r="A16" s="48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28">
        <f t="shared" si="1"/>
        <v>0</v>
      </c>
      <c r="P16" s="37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</row>
    <row r="17" spans="1:41" ht="18" customHeight="1" x14ac:dyDescent="0.2">
      <c r="A17" s="48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28">
        <f t="shared" si="1"/>
        <v>0</v>
      </c>
      <c r="P17" s="37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</row>
    <row r="18" spans="1:41" ht="18" customHeight="1" x14ac:dyDescent="0.2">
      <c r="A18" s="48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28">
        <f t="shared" si="1"/>
        <v>0</v>
      </c>
      <c r="P18" s="37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</row>
    <row r="19" spans="1:41" ht="18" customHeight="1" x14ac:dyDescent="0.2">
      <c r="A19" s="48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28">
        <f t="shared" si="1"/>
        <v>0</v>
      </c>
      <c r="P19" s="37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</row>
    <row r="20" spans="1:41" ht="18" customHeight="1" x14ac:dyDescent="0.2">
      <c r="A20" s="48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28">
        <f t="shared" si="1"/>
        <v>0</v>
      </c>
      <c r="P20" s="37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</row>
    <row r="21" spans="1:41" ht="18" customHeight="1" x14ac:dyDescent="0.2">
      <c r="A21" s="48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28">
        <f t="shared" si="1"/>
        <v>0</v>
      </c>
      <c r="P21" s="37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</row>
    <row r="22" spans="1:41" ht="18" customHeight="1" x14ac:dyDescent="0.2">
      <c r="A22" s="48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28">
        <f t="shared" si="1"/>
        <v>0</v>
      </c>
      <c r="P22" s="37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</row>
    <row r="23" spans="1:41" ht="18" customHeight="1" x14ac:dyDescent="0.2">
      <c r="A23" s="48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28">
        <f t="shared" si="1"/>
        <v>0</v>
      </c>
      <c r="P23" s="37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</row>
    <row r="24" spans="1:41" ht="18" customHeight="1" x14ac:dyDescent="0.2">
      <c r="A24" s="48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28">
        <f t="shared" si="1"/>
        <v>0</v>
      </c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</row>
    <row r="25" spans="1:41" ht="18" customHeight="1" x14ac:dyDescent="0.2">
      <c r="A25" s="48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28">
        <f t="shared" si="1"/>
        <v>0</v>
      </c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</row>
    <row r="26" spans="1:41" ht="18" customHeight="1" x14ac:dyDescent="0.2">
      <c r="A26" s="48" t="s">
        <v>4</v>
      </c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28">
        <f t="shared" si="1"/>
        <v>0</v>
      </c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</row>
    <row r="27" spans="1:41" s="4" customFormat="1" ht="24" customHeight="1" thickBot="1" x14ac:dyDescent="0.25">
      <c r="A27" s="29" t="s">
        <v>5</v>
      </c>
      <c r="B27" s="30">
        <f t="shared" ref="B27:O27" si="2">SUM(B4:B26)</f>
        <v>20000</v>
      </c>
      <c r="C27" s="30">
        <f t="shared" si="2"/>
        <v>40000</v>
      </c>
      <c r="D27" s="30">
        <f t="shared" si="2"/>
        <v>20000</v>
      </c>
      <c r="E27" s="30">
        <f t="shared" si="2"/>
        <v>30000</v>
      </c>
      <c r="F27" s="30">
        <f t="shared" si="2"/>
        <v>0</v>
      </c>
      <c r="G27" s="30">
        <f t="shared" si="2"/>
        <v>30000</v>
      </c>
      <c r="H27" s="30">
        <f t="shared" si="2"/>
        <v>0</v>
      </c>
      <c r="I27" s="30">
        <f t="shared" si="2"/>
        <v>28000</v>
      </c>
      <c r="J27" s="30">
        <f t="shared" si="2"/>
        <v>0</v>
      </c>
      <c r="K27" s="30">
        <f t="shared" si="2"/>
        <v>20000</v>
      </c>
      <c r="L27" s="30">
        <f t="shared" si="2"/>
        <v>0</v>
      </c>
      <c r="M27" s="30">
        <f t="shared" si="2"/>
        <v>20000</v>
      </c>
      <c r="N27" s="30">
        <f t="shared" si="2"/>
        <v>0</v>
      </c>
      <c r="O27" s="31">
        <f t="shared" si="2"/>
        <v>208000</v>
      </c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</row>
    <row r="28" spans="1:4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</row>
    <row r="29" spans="1:4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</row>
    <row r="30" spans="1:4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</row>
    <row r="31" spans="1:4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</row>
    <row r="32" spans="1:4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</row>
    <row r="33" spans="1:4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</row>
    <row r="34" spans="1:4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</row>
    <row r="35" spans="1:4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</row>
    <row r="36" spans="1:4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</row>
    <row r="37" spans="1:4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</row>
    <row r="38" spans="1:4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</row>
    <row r="39" spans="1:4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</row>
    <row r="40" spans="1:4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</row>
    <row r="41" spans="1:4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</row>
    <row r="42" spans="1:4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</row>
    <row r="43" spans="1:4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</row>
    <row r="44" spans="1:4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</row>
    <row r="45" spans="1:4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</row>
    <row r="46" spans="1:4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</row>
    <row r="47" spans="1:4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</row>
    <row r="48" spans="1:4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</row>
    <row r="49" spans="1:4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</row>
    <row r="50" spans="1:4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</row>
    <row r="51" spans="1:4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</row>
    <row r="52" spans="1:4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</row>
    <row r="53" spans="1:4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</row>
    <row r="54" spans="1:4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</row>
    <row r="55" spans="1:4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</row>
    <row r="56" spans="1:4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</row>
    <row r="57" spans="1:4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</row>
    <row r="58" spans="1:4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</row>
    <row r="59" spans="1:4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</row>
    <row r="60" spans="1:4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</row>
    <row r="61" spans="1:4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</row>
    <row r="62" spans="1:4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</row>
    <row r="63" spans="1:4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</row>
    <row r="64" spans="1:4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</row>
    <row r="65" spans="1:4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</row>
    <row r="66" spans="1:4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</row>
    <row r="67" spans="1:4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</row>
    <row r="68" spans="1:4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</row>
    <row r="69" spans="1:4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</row>
    <row r="70" spans="1:4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</row>
    <row r="71" spans="1:4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</row>
    <row r="72" spans="1:4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</row>
    <row r="73" spans="1:4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</row>
    <row r="74" spans="1:4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</row>
    <row r="75" spans="1:4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</row>
    <row r="76" spans="1:4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</row>
    <row r="77" spans="1:4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</row>
    <row r="78" spans="1:4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</row>
    <row r="79" spans="1:4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</row>
    <row r="80" spans="1:4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</row>
    <row r="81" spans="1:4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</row>
    <row r="82" spans="1:4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</row>
    <row r="83" spans="1:4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</row>
    <row r="84" spans="1:4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</row>
    <row r="85" spans="1:4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</row>
  </sheetData>
  <sheetProtection sheet="1" objects="1" scenarios="1" insertRows="0" deleteRows="0"/>
  <mergeCells count="1">
    <mergeCell ref="A1:O1"/>
  </mergeCells>
  <phoneticPr fontId="0" type="noConversion"/>
  <printOptions headings="1"/>
  <pageMargins left="0.75" right="0.75" top="1" bottom="1" header="0.5" footer="0.5"/>
  <pageSetup paperSize="9" scale="32" orientation="landscape" verticalDpi="1200"/>
  <headerFooter alignWithMargins="0"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O101"/>
  <sheetViews>
    <sheetView zoomScale="85" workbookViewId="0">
      <pane xSplit="1" ySplit="2" topLeftCell="B6" activePane="bottomRight" state="frozen"/>
      <selection activeCell="C31" sqref="C31"/>
      <selection pane="topRight" activeCell="C31" sqref="C31"/>
      <selection pane="bottomLeft" activeCell="C31" sqref="C31"/>
      <selection pane="bottomRight" activeCell="K19" sqref="K19"/>
    </sheetView>
  </sheetViews>
  <sheetFormatPr defaultColWidth="8.85546875" defaultRowHeight="12.75" x14ac:dyDescent="0.2"/>
  <cols>
    <col min="1" max="1" width="27.28515625" customWidth="1"/>
    <col min="2" max="14" width="10.42578125" customWidth="1"/>
    <col min="15" max="15" width="17.28515625" customWidth="1"/>
  </cols>
  <sheetData>
    <row r="1" spans="1:41" ht="18" x14ac:dyDescent="0.25">
      <c r="A1" s="58" t="s">
        <v>16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0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</row>
    <row r="2" spans="1:41" s="1" customFormat="1" ht="18.75" customHeight="1" x14ac:dyDescent="0.2">
      <c r="A2" s="23"/>
      <c r="B2" s="24">
        <v>41435</v>
      </c>
      <c r="C2" s="24">
        <v>41442</v>
      </c>
      <c r="D2" s="24">
        <v>41449</v>
      </c>
      <c r="E2" s="24">
        <v>41456</v>
      </c>
      <c r="F2" s="24">
        <v>41463</v>
      </c>
      <c r="G2" s="24">
        <v>41470</v>
      </c>
      <c r="H2" s="24">
        <v>41477</v>
      </c>
      <c r="I2" s="24">
        <v>41484</v>
      </c>
      <c r="J2" s="24">
        <v>41491</v>
      </c>
      <c r="K2" s="24">
        <v>41498</v>
      </c>
      <c r="L2" s="24">
        <v>41505</v>
      </c>
      <c r="M2" s="24">
        <v>41512</v>
      </c>
      <c r="N2" s="24">
        <v>41519</v>
      </c>
      <c r="O2" s="25" t="s">
        <v>0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spans="1:41" s="1" customFormat="1" ht="18.75" customHeight="1" x14ac:dyDescent="0.2">
      <c r="A3" s="40" t="s">
        <v>12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5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spans="1:41" ht="18.75" customHeight="1" x14ac:dyDescent="0.2">
      <c r="A4" s="48" t="s">
        <v>32</v>
      </c>
      <c r="B4" s="47">
        <v>160</v>
      </c>
      <c r="C4" s="47"/>
      <c r="D4" s="47"/>
      <c r="E4" s="47">
        <v>160</v>
      </c>
      <c r="F4" s="47"/>
      <c r="G4" s="47"/>
      <c r="H4" s="47"/>
      <c r="I4" s="47"/>
      <c r="J4" s="47">
        <v>160</v>
      </c>
      <c r="K4" s="47"/>
      <c r="L4" s="47"/>
      <c r="M4" s="47"/>
      <c r="N4" s="47">
        <v>160</v>
      </c>
      <c r="O4" s="32">
        <f t="shared" ref="O4:O41" si="0">SUM(B4:N4)</f>
        <v>640</v>
      </c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</row>
    <row r="5" spans="1:41" ht="18.75" customHeight="1" x14ac:dyDescent="0.2">
      <c r="A5" s="48" t="s">
        <v>19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32">
        <f t="shared" si="0"/>
        <v>0</v>
      </c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</row>
    <row r="6" spans="1:41" ht="18.75" customHeight="1" x14ac:dyDescent="0.2">
      <c r="A6" s="48" t="s">
        <v>18</v>
      </c>
      <c r="B6" s="47"/>
      <c r="C6" s="47"/>
      <c r="D6" s="47">
        <v>100</v>
      </c>
      <c r="E6" s="47"/>
      <c r="F6" s="47"/>
      <c r="G6" s="47"/>
      <c r="H6" s="47"/>
      <c r="I6" s="47">
        <v>100</v>
      </c>
      <c r="J6" s="47"/>
      <c r="K6" s="47"/>
      <c r="L6" s="47"/>
      <c r="M6" s="47">
        <v>100</v>
      </c>
      <c r="N6" s="47"/>
      <c r="O6" s="32">
        <f t="shared" si="0"/>
        <v>300</v>
      </c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</row>
    <row r="7" spans="1:41" ht="18.75" customHeight="1" x14ac:dyDescent="0.2">
      <c r="A7" s="48" t="s">
        <v>45</v>
      </c>
      <c r="B7" s="47"/>
      <c r="C7" s="47"/>
      <c r="D7" s="47">
        <v>3000</v>
      </c>
      <c r="E7" s="47"/>
      <c r="F7" s="47"/>
      <c r="G7" s="47"/>
      <c r="H7" s="47"/>
      <c r="I7" s="47">
        <v>1000</v>
      </c>
      <c r="J7" s="47"/>
      <c r="K7" s="47"/>
      <c r="L7" s="47"/>
      <c r="M7" s="47">
        <v>1000</v>
      </c>
      <c r="N7" s="47"/>
      <c r="O7" s="32">
        <f t="shared" si="0"/>
        <v>5000</v>
      </c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</row>
    <row r="8" spans="1:41" ht="18.75" customHeight="1" x14ac:dyDescent="0.2">
      <c r="A8" s="48" t="s">
        <v>46</v>
      </c>
      <c r="B8" s="47">
        <v>500</v>
      </c>
      <c r="C8" s="47"/>
      <c r="D8" s="47"/>
      <c r="E8" s="47"/>
      <c r="F8" s="47">
        <v>500</v>
      </c>
      <c r="G8" s="47"/>
      <c r="H8" s="47"/>
      <c r="I8" s="47"/>
      <c r="J8" s="47"/>
      <c r="K8" s="47">
        <v>1000</v>
      </c>
      <c r="L8" s="47"/>
      <c r="M8" s="47"/>
      <c r="N8" s="47"/>
      <c r="O8" s="32">
        <f t="shared" si="0"/>
        <v>2000</v>
      </c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</row>
    <row r="9" spans="1:41" ht="18.75" customHeight="1" x14ac:dyDescent="0.2">
      <c r="A9" s="48" t="s">
        <v>20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32">
        <f t="shared" si="0"/>
        <v>0</v>
      </c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</row>
    <row r="10" spans="1:41" ht="18.75" customHeight="1" x14ac:dyDescent="0.2">
      <c r="A10" s="48" t="s">
        <v>30</v>
      </c>
      <c r="B10" s="47"/>
      <c r="C10" s="47"/>
      <c r="D10" s="47">
        <v>400</v>
      </c>
      <c r="E10" s="47"/>
      <c r="F10" s="47"/>
      <c r="G10" s="47"/>
      <c r="H10" s="47"/>
      <c r="I10" s="47">
        <v>500</v>
      </c>
      <c r="J10" s="47"/>
      <c r="K10" s="47"/>
      <c r="L10" s="47"/>
      <c r="M10" s="47"/>
      <c r="N10" s="47"/>
      <c r="O10" s="32">
        <f t="shared" si="0"/>
        <v>900</v>
      </c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41" ht="18.75" customHeight="1" x14ac:dyDescent="0.2">
      <c r="A11" s="48" t="s">
        <v>47</v>
      </c>
      <c r="B11" s="47"/>
      <c r="C11" s="47"/>
      <c r="D11" s="47">
        <v>9000</v>
      </c>
      <c r="E11" s="47"/>
      <c r="F11" s="47"/>
      <c r="G11" s="47"/>
      <c r="H11" s="47"/>
      <c r="I11" s="47"/>
      <c r="J11" s="47"/>
      <c r="K11" s="47">
        <v>10000</v>
      </c>
      <c r="L11" s="47"/>
      <c r="M11" s="47">
        <v>10000</v>
      </c>
      <c r="N11" s="47"/>
      <c r="O11" s="32">
        <f t="shared" si="0"/>
        <v>29000</v>
      </c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</row>
    <row r="12" spans="1:41" ht="18.75" customHeight="1" x14ac:dyDescent="0.2">
      <c r="A12" s="48" t="s">
        <v>27</v>
      </c>
      <c r="B12" s="47"/>
      <c r="C12" s="47"/>
      <c r="D12" s="47"/>
      <c r="E12" s="47">
        <v>180</v>
      </c>
      <c r="F12" s="47"/>
      <c r="G12" s="47"/>
      <c r="H12" s="47"/>
      <c r="I12" s="47">
        <v>180</v>
      </c>
      <c r="J12" s="47"/>
      <c r="K12" s="47"/>
      <c r="L12" s="47"/>
      <c r="M12" s="47">
        <v>180</v>
      </c>
      <c r="N12" s="47"/>
      <c r="O12" s="32">
        <f t="shared" si="0"/>
        <v>540</v>
      </c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</row>
    <row r="13" spans="1:41" ht="18.75" customHeight="1" x14ac:dyDescent="0.2">
      <c r="A13" s="48" t="s">
        <v>28</v>
      </c>
      <c r="B13" s="47">
        <v>2000</v>
      </c>
      <c r="C13" s="47"/>
      <c r="D13" s="47"/>
      <c r="E13" s="47"/>
      <c r="F13" s="47"/>
      <c r="G13" s="47"/>
      <c r="H13" s="47">
        <v>1500</v>
      </c>
      <c r="I13" s="47"/>
      <c r="J13" s="47"/>
      <c r="K13" s="47"/>
      <c r="L13" s="47"/>
      <c r="M13" s="47"/>
      <c r="N13" s="47"/>
      <c r="O13" s="32">
        <f t="shared" si="0"/>
        <v>3500</v>
      </c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</row>
    <row r="14" spans="1:41" ht="18.75" customHeight="1" x14ac:dyDescent="0.2">
      <c r="A14" s="48" t="s">
        <v>50</v>
      </c>
      <c r="B14" s="47">
        <v>17000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32">
        <f t="shared" si="0"/>
        <v>17000</v>
      </c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</row>
    <row r="15" spans="1:41" ht="18.75" customHeight="1" x14ac:dyDescent="0.2">
      <c r="A15" s="48" t="s">
        <v>29</v>
      </c>
      <c r="B15" s="50"/>
      <c r="C15" s="47"/>
      <c r="D15" s="47"/>
      <c r="E15" s="47"/>
      <c r="F15" s="51"/>
      <c r="G15" s="47"/>
      <c r="H15" s="47"/>
      <c r="I15" s="47"/>
      <c r="J15" s="50">
        <v>2000</v>
      </c>
      <c r="K15" s="47"/>
      <c r="L15" s="47"/>
      <c r="M15" s="47"/>
      <c r="N15" s="47"/>
      <c r="O15" s="32">
        <f t="shared" si="0"/>
        <v>2000</v>
      </c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</row>
    <row r="16" spans="1:41" ht="18.75" customHeight="1" x14ac:dyDescent="0.2">
      <c r="A16" s="48" t="s">
        <v>51</v>
      </c>
      <c r="B16" s="50"/>
      <c r="C16" s="47"/>
      <c r="D16" s="47">
        <v>5000</v>
      </c>
      <c r="E16" s="47"/>
      <c r="F16" s="51"/>
      <c r="G16" s="47"/>
      <c r="H16" s="47"/>
      <c r="I16" s="47"/>
      <c r="J16" s="50"/>
      <c r="K16" s="47"/>
      <c r="L16" s="47"/>
      <c r="M16" s="47"/>
      <c r="N16" s="47"/>
      <c r="O16" s="32">
        <f t="shared" si="0"/>
        <v>5000</v>
      </c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</row>
    <row r="17" spans="1:41" ht="18.75" customHeight="1" x14ac:dyDescent="0.2">
      <c r="A17" s="48" t="s">
        <v>31</v>
      </c>
      <c r="B17" s="50"/>
      <c r="C17" s="47"/>
      <c r="D17" s="47">
        <v>200</v>
      </c>
      <c r="E17" s="47"/>
      <c r="F17" s="50"/>
      <c r="G17" s="47"/>
      <c r="H17" s="47"/>
      <c r="I17" s="47">
        <v>200</v>
      </c>
      <c r="J17" s="50"/>
      <c r="K17" s="47"/>
      <c r="L17" s="47"/>
      <c r="M17" s="47">
        <v>200</v>
      </c>
      <c r="N17" s="47"/>
      <c r="O17" s="32">
        <f t="shared" si="0"/>
        <v>600</v>
      </c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</row>
    <row r="18" spans="1:41" ht="18.75" customHeight="1" x14ac:dyDescent="0.2">
      <c r="A18" s="48" t="s">
        <v>26</v>
      </c>
      <c r="B18" s="47">
        <v>9000</v>
      </c>
      <c r="C18" s="47"/>
      <c r="D18" s="47"/>
      <c r="E18" s="47"/>
      <c r="F18" s="47"/>
      <c r="G18" s="47"/>
      <c r="H18" s="47"/>
      <c r="I18" s="47"/>
      <c r="J18" s="47"/>
      <c r="K18" s="47">
        <v>5000</v>
      </c>
      <c r="L18" s="47"/>
      <c r="M18" s="47"/>
      <c r="N18" s="47"/>
      <c r="O18" s="32">
        <f t="shared" si="0"/>
        <v>14000</v>
      </c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</row>
    <row r="19" spans="1:41" ht="18.75" customHeight="1" x14ac:dyDescent="0.2">
      <c r="A19" s="48" t="s">
        <v>21</v>
      </c>
      <c r="B19" s="47"/>
      <c r="C19" s="47"/>
      <c r="D19" s="47"/>
      <c r="E19" s="47">
        <v>1000</v>
      </c>
      <c r="F19" s="47"/>
      <c r="G19" s="47"/>
      <c r="H19" s="47"/>
      <c r="I19" s="47">
        <v>1000</v>
      </c>
      <c r="J19" s="47"/>
      <c r="K19" s="47"/>
      <c r="L19" s="47"/>
      <c r="M19" s="47">
        <v>1000</v>
      </c>
      <c r="N19" s="47"/>
      <c r="O19" s="32">
        <f t="shared" si="0"/>
        <v>3000</v>
      </c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</row>
    <row r="20" spans="1:41" ht="18.75" customHeight="1" x14ac:dyDescent="0.2">
      <c r="A20" s="48" t="s">
        <v>13</v>
      </c>
      <c r="B20" s="47"/>
      <c r="C20" s="47"/>
      <c r="D20" s="47"/>
      <c r="E20" s="47">
        <v>1000</v>
      </c>
      <c r="F20" s="47"/>
      <c r="G20" s="47"/>
      <c r="H20" s="47"/>
      <c r="I20" s="47">
        <v>1000</v>
      </c>
      <c r="J20" s="47"/>
      <c r="K20" s="47"/>
      <c r="L20" s="47"/>
      <c r="M20" s="47">
        <v>1000</v>
      </c>
      <c r="N20" s="47"/>
      <c r="O20" s="32">
        <f t="shared" si="0"/>
        <v>3000</v>
      </c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</row>
    <row r="21" spans="1:41" ht="18.75" customHeight="1" x14ac:dyDescent="0.2">
      <c r="A21" s="48" t="s">
        <v>43</v>
      </c>
      <c r="B21" s="47"/>
      <c r="C21" s="47"/>
      <c r="D21" s="47"/>
      <c r="E21" s="47">
        <v>1105</v>
      </c>
      <c r="F21" s="47"/>
      <c r="G21" s="47"/>
      <c r="H21" s="47"/>
      <c r="I21" s="47"/>
      <c r="J21" s="47"/>
      <c r="K21" s="47"/>
      <c r="L21" s="47"/>
      <c r="M21" s="47"/>
      <c r="N21" s="47"/>
      <c r="O21" s="32">
        <f t="shared" si="0"/>
        <v>1105</v>
      </c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</row>
    <row r="22" spans="1:41" ht="18.75" customHeight="1" x14ac:dyDescent="0.2">
      <c r="A22" s="48" t="s">
        <v>25</v>
      </c>
      <c r="B22" s="47"/>
      <c r="C22" s="47"/>
      <c r="D22" s="47"/>
      <c r="E22" s="47"/>
      <c r="F22" s="47"/>
      <c r="G22" s="47"/>
      <c r="H22" s="47">
        <v>10000</v>
      </c>
      <c r="I22" s="47"/>
      <c r="J22" s="47"/>
      <c r="K22" s="47"/>
      <c r="L22" s="47"/>
      <c r="M22" s="47"/>
      <c r="N22" s="47"/>
      <c r="O22" s="32">
        <f t="shared" si="0"/>
        <v>10000</v>
      </c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</row>
    <row r="23" spans="1:41" ht="18.75" customHeight="1" x14ac:dyDescent="0.2">
      <c r="A23" s="48" t="s">
        <v>33</v>
      </c>
      <c r="B23" s="47">
        <v>584</v>
      </c>
      <c r="C23" s="47">
        <v>584</v>
      </c>
      <c r="D23" s="47">
        <v>584</v>
      </c>
      <c r="E23" s="47">
        <v>584</v>
      </c>
      <c r="F23" s="47">
        <v>584</v>
      </c>
      <c r="G23" s="47">
        <v>584</v>
      </c>
      <c r="H23" s="47">
        <v>584</v>
      </c>
      <c r="I23" s="47">
        <v>584</v>
      </c>
      <c r="J23" s="47">
        <v>584</v>
      </c>
      <c r="K23" s="47">
        <v>584</v>
      </c>
      <c r="L23" s="47">
        <v>584</v>
      </c>
      <c r="M23" s="47">
        <v>584</v>
      </c>
      <c r="N23" s="47">
        <v>584</v>
      </c>
      <c r="O23" s="32">
        <f t="shared" si="0"/>
        <v>7592</v>
      </c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</row>
    <row r="24" spans="1:41" ht="18.75" customHeight="1" x14ac:dyDescent="0.2">
      <c r="A24" s="48" t="s">
        <v>6</v>
      </c>
      <c r="B24" s="47">
        <v>1094</v>
      </c>
      <c r="C24" s="47">
        <v>1094</v>
      </c>
      <c r="D24" s="47">
        <v>1094</v>
      </c>
      <c r="E24" s="47">
        <v>1094</v>
      </c>
      <c r="F24" s="47">
        <v>1094</v>
      </c>
      <c r="G24" s="47">
        <v>1094</v>
      </c>
      <c r="H24" s="47">
        <v>1094</v>
      </c>
      <c r="I24" s="47">
        <v>1094</v>
      </c>
      <c r="J24" s="47">
        <v>1094</v>
      </c>
      <c r="K24" s="47">
        <v>1094</v>
      </c>
      <c r="L24" s="47">
        <v>1094</v>
      </c>
      <c r="M24" s="47">
        <v>1094</v>
      </c>
      <c r="N24" s="47">
        <v>1094</v>
      </c>
      <c r="O24" s="32">
        <f t="shared" si="0"/>
        <v>14222</v>
      </c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</row>
    <row r="25" spans="1:41" ht="18.75" customHeight="1" x14ac:dyDescent="0.2">
      <c r="A25" s="48" t="s">
        <v>33</v>
      </c>
      <c r="B25" s="47">
        <v>567.54</v>
      </c>
      <c r="C25" s="47">
        <v>567.54</v>
      </c>
      <c r="D25" s="47">
        <v>567.54</v>
      </c>
      <c r="E25" s="47">
        <v>567.54</v>
      </c>
      <c r="F25" s="47">
        <v>567.54</v>
      </c>
      <c r="G25" s="47">
        <v>567.54</v>
      </c>
      <c r="H25" s="47">
        <v>567.54</v>
      </c>
      <c r="I25" s="47">
        <v>567.54</v>
      </c>
      <c r="J25" s="47">
        <v>567.54</v>
      </c>
      <c r="K25" s="47">
        <v>567.54</v>
      </c>
      <c r="L25" s="47">
        <v>567.54</v>
      </c>
      <c r="M25" s="47">
        <v>567.54</v>
      </c>
      <c r="N25" s="47">
        <v>567.54</v>
      </c>
      <c r="O25" s="32">
        <f t="shared" si="0"/>
        <v>7378.0199999999995</v>
      </c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</row>
    <row r="26" spans="1:41" ht="18.75" customHeight="1" x14ac:dyDescent="0.2">
      <c r="A26" s="48" t="s">
        <v>34</v>
      </c>
      <c r="B26" s="47"/>
      <c r="C26" s="47"/>
      <c r="D26" s="47"/>
      <c r="E26" s="47">
        <v>111</v>
      </c>
      <c r="F26" s="47"/>
      <c r="G26" s="47"/>
      <c r="H26" s="47"/>
      <c r="I26" s="47"/>
      <c r="J26" s="47">
        <v>111</v>
      </c>
      <c r="K26" s="47"/>
      <c r="L26" s="47"/>
      <c r="M26" s="47"/>
      <c r="N26" s="47">
        <v>111</v>
      </c>
      <c r="O26" s="32">
        <f t="shared" si="0"/>
        <v>333</v>
      </c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</row>
    <row r="27" spans="1:41" ht="18.75" customHeight="1" x14ac:dyDescent="0.2">
      <c r="A27" s="48" t="s">
        <v>35</v>
      </c>
      <c r="B27" s="47"/>
      <c r="C27" s="47"/>
      <c r="D27" s="47"/>
      <c r="E27" s="47">
        <v>710</v>
      </c>
      <c r="F27" s="47"/>
      <c r="G27" s="47"/>
      <c r="H27" s="47"/>
      <c r="I27" s="47"/>
      <c r="J27" s="47">
        <v>710</v>
      </c>
      <c r="K27" s="47"/>
      <c r="L27" s="47"/>
      <c r="M27" s="47"/>
      <c r="N27" s="47">
        <v>710</v>
      </c>
      <c r="O27" s="32">
        <f t="shared" si="0"/>
        <v>2130</v>
      </c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</row>
    <row r="28" spans="1:41" ht="18.75" customHeight="1" x14ac:dyDescent="0.2">
      <c r="A28" s="48" t="s">
        <v>37</v>
      </c>
      <c r="B28" s="47"/>
      <c r="C28" s="47"/>
      <c r="D28" s="47"/>
      <c r="E28" s="47">
        <v>223</v>
      </c>
      <c r="F28" s="47"/>
      <c r="G28" s="47"/>
      <c r="H28" s="47"/>
      <c r="I28" s="47"/>
      <c r="J28" s="47">
        <v>223</v>
      </c>
      <c r="K28" s="47"/>
      <c r="L28" s="47"/>
      <c r="M28" s="47"/>
      <c r="N28" s="47">
        <v>223</v>
      </c>
      <c r="O28" s="32">
        <f t="shared" si="0"/>
        <v>669</v>
      </c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</row>
    <row r="29" spans="1:41" ht="18.75" customHeight="1" x14ac:dyDescent="0.2">
      <c r="A29" s="48" t="s">
        <v>44</v>
      </c>
      <c r="B29" s="47"/>
      <c r="C29" s="47">
        <v>3000</v>
      </c>
      <c r="D29" s="47"/>
      <c r="E29" s="47">
        <v>3000</v>
      </c>
      <c r="F29" s="47"/>
      <c r="G29" s="47">
        <v>3000</v>
      </c>
      <c r="H29" s="47"/>
      <c r="I29" s="47">
        <v>3000</v>
      </c>
      <c r="J29" s="47"/>
      <c r="K29" s="47">
        <v>3000</v>
      </c>
      <c r="L29" s="47"/>
      <c r="M29" s="47">
        <v>3000</v>
      </c>
      <c r="N29" s="47"/>
      <c r="O29" s="32">
        <f t="shared" si="0"/>
        <v>18000</v>
      </c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</row>
    <row r="30" spans="1:41" ht="18.75" customHeight="1" x14ac:dyDescent="0.2">
      <c r="A30" s="48" t="s">
        <v>22</v>
      </c>
      <c r="B30" s="47">
        <v>5000</v>
      </c>
      <c r="C30" s="47"/>
      <c r="D30" s="47"/>
      <c r="E30" s="47"/>
      <c r="F30" s="47"/>
      <c r="G30" s="47"/>
      <c r="H30" s="47"/>
      <c r="I30" s="47">
        <v>10000</v>
      </c>
      <c r="J30" s="47"/>
      <c r="K30" s="47"/>
      <c r="L30" s="47"/>
      <c r="M30" s="47"/>
      <c r="N30" s="47"/>
      <c r="O30" s="32">
        <f t="shared" si="0"/>
        <v>15000</v>
      </c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</row>
    <row r="31" spans="1:41" ht="18.75" customHeight="1" x14ac:dyDescent="0.2">
      <c r="A31" s="48" t="s">
        <v>23</v>
      </c>
      <c r="B31" s="47"/>
      <c r="C31" s="47">
        <v>1000</v>
      </c>
      <c r="D31" s="47"/>
      <c r="E31" s="47"/>
      <c r="F31" s="47"/>
      <c r="G31" s="47"/>
      <c r="H31" s="47"/>
      <c r="I31" s="47"/>
      <c r="J31" s="47"/>
      <c r="K31" s="47">
        <v>3000</v>
      </c>
      <c r="L31" s="47"/>
      <c r="M31" s="47"/>
      <c r="N31" s="47"/>
      <c r="O31" s="32">
        <f t="shared" si="0"/>
        <v>4000</v>
      </c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</row>
    <row r="32" spans="1:41" ht="18.75" customHeight="1" x14ac:dyDescent="0.2">
      <c r="A32" s="48" t="s">
        <v>24</v>
      </c>
      <c r="B32" s="47"/>
      <c r="C32" s="47"/>
      <c r="D32" s="47"/>
      <c r="E32" s="47">
        <v>14000</v>
      </c>
      <c r="F32" s="47"/>
      <c r="G32" s="47"/>
      <c r="H32" s="47"/>
      <c r="I32" s="47"/>
      <c r="J32" s="47"/>
      <c r="K32" s="47"/>
      <c r="L32" s="47"/>
      <c r="M32" s="47"/>
      <c r="N32" s="47"/>
      <c r="O32" s="32">
        <f t="shared" si="0"/>
        <v>14000</v>
      </c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</row>
    <row r="33" spans="1:41" ht="18.75" customHeight="1" x14ac:dyDescent="0.2">
      <c r="A33" s="48" t="s">
        <v>38</v>
      </c>
      <c r="B33" s="47"/>
      <c r="C33" s="47"/>
      <c r="D33" s="47">
        <v>110</v>
      </c>
      <c r="E33" s="47"/>
      <c r="F33" s="47"/>
      <c r="G33" s="47"/>
      <c r="H33" s="47"/>
      <c r="I33" s="47">
        <v>110</v>
      </c>
      <c r="J33" s="47"/>
      <c r="K33" s="47"/>
      <c r="L33" s="47"/>
      <c r="M33" s="47">
        <v>110</v>
      </c>
      <c r="N33" s="47"/>
      <c r="O33" s="32">
        <f t="shared" si="0"/>
        <v>330</v>
      </c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</row>
    <row r="34" spans="1:41" ht="18.75" customHeight="1" x14ac:dyDescent="0.2">
      <c r="A34" s="48" t="s">
        <v>39</v>
      </c>
      <c r="B34" s="47"/>
      <c r="C34" s="47"/>
      <c r="D34" s="47">
        <v>234</v>
      </c>
      <c r="E34" s="47"/>
      <c r="F34" s="47"/>
      <c r="G34" s="47">
        <v>234</v>
      </c>
      <c r="H34" s="47"/>
      <c r="I34" s="47"/>
      <c r="J34" s="47"/>
      <c r="K34" s="47"/>
      <c r="L34" s="47">
        <v>234</v>
      </c>
      <c r="M34" s="47"/>
      <c r="N34" s="47"/>
      <c r="O34" s="32">
        <f t="shared" si="0"/>
        <v>702</v>
      </c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</row>
    <row r="35" spans="1:41" ht="18.75" customHeight="1" x14ac:dyDescent="0.2">
      <c r="A35" s="48" t="s">
        <v>36</v>
      </c>
      <c r="B35" s="47"/>
      <c r="C35" s="47"/>
      <c r="D35" s="47"/>
      <c r="E35" s="47"/>
      <c r="F35" s="47">
        <v>44</v>
      </c>
      <c r="G35" s="47"/>
      <c r="H35" s="47"/>
      <c r="I35" s="47"/>
      <c r="J35" s="47"/>
      <c r="K35" s="47">
        <v>44</v>
      </c>
      <c r="L35" s="47"/>
      <c r="M35" s="47"/>
      <c r="N35" s="47"/>
      <c r="O35" s="32">
        <f t="shared" si="0"/>
        <v>88</v>
      </c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</row>
    <row r="36" spans="1:41" ht="18.75" customHeight="1" x14ac:dyDescent="0.2">
      <c r="A36" s="48" t="s">
        <v>40</v>
      </c>
      <c r="B36" s="47"/>
      <c r="C36" s="47"/>
      <c r="D36" s="47"/>
      <c r="E36" s="47"/>
      <c r="F36" s="47"/>
      <c r="G36" s="47"/>
      <c r="H36" s="47"/>
      <c r="I36" s="47"/>
      <c r="J36" s="47"/>
      <c r="K36" s="47">
        <v>170</v>
      </c>
      <c r="L36" s="47"/>
      <c r="M36" s="47"/>
      <c r="N36" s="47"/>
      <c r="O36" s="32">
        <f t="shared" si="0"/>
        <v>170</v>
      </c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</row>
    <row r="37" spans="1:41" ht="18.75" customHeight="1" x14ac:dyDescent="0.2">
      <c r="A37" s="48" t="s">
        <v>41</v>
      </c>
      <c r="B37" s="47"/>
      <c r="C37" s="47"/>
      <c r="D37" s="47"/>
      <c r="E37" s="47"/>
      <c r="F37" s="47"/>
      <c r="G37" s="47"/>
      <c r="H37" s="47"/>
      <c r="I37" s="47"/>
      <c r="J37" s="47">
        <v>100</v>
      </c>
      <c r="K37" s="47"/>
      <c r="L37" s="47"/>
      <c r="M37" s="47"/>
      <c r="N37" s="47"/>
      <c r="O37" s="32">
        <f t="shared" si="0"/>
        <v>100</v>
      </c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</row>
    <row r="38" spans="1:41" ht="18.75" customHeight="1" x14ac:dyDescent="0.2">
      <c r="A38" s="48" t="s">
        <v>42</v>
      </c>
      <c r="B38" s="47">
        <v>30</v>
      </c>
      <c r="C38" s="47">
        <v>30</v>
      </c>
      <c r="D38" s="47">
        <v>30</v>
      </c>
      <c r="E38" s="47">
        <v>30</v>
      </c>
      <c r="F38" s="47">
        <v>30</v>
      </c>
      <c r="G38" s="47">
        <v>30</v>
      </c>
      <c r="H38" s="47">
        <v>30</v>
      </c>
      <c r="I38" s="47">
        <v>30</v>
      </c>
      <c r="J38" s="47">
        <v>30</v>
      </c>
      <c r="K38" s="47">
        <v>30</v>
      </c>
      <c r="L38" s="47">
        <v>30</v>
      </c>
      <c r="M38" s="47">
        <v>30</v>
      </c>
      <c r="N38" s="47">
        <v>30</v>
      </c>
      <c r="O38" s="32">
        <f t="shared" si="0"/>
        <v>390</v>
      </c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</row>
    <row r="39" spans="1:41" ht="18.75" customHeight="1" x14ac:dyDescent="0.2">
      <c r="A39" s="48" t="s">
        <v>54</v>
      </c>
      <c r="B39" s="47"/>
      <c r="C39" s="47"/>
      <c r="D39" s="47">
        <v>7000</v>
      </c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32">
        <f t="shared" si="0"/>
        <v>7000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</row>
    <row r="40" spans="1:41" ht="18.75" customHeight="1" x14ac:dyDescent="0.2">
      <c r="A40" s="48" t="s">
        <v>48</v>
      </c>
      <c r="B40" s="47"/>
      <c r="C40" s="47">
        <v>5000</v>
      </c>
      <c r="D40" s="47"/>
      <c r="E40" s="47">
        <v>5000</v>
      </c>
      <c r="F40" s="47"/>
      <c r="G40" s="47"/>
      <c r="H40" s="47"/>
      <c r="I40" s="47"/>
      <c r="J40" s="47"/>
      <c r="K40" s="47"/>
      <c r="L40" s="47"/>
      <c r="M40" s="47"/>
      <c r="N40" s="47"/>
      <c r="O40" s="32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</row>
    <row r="41" spans="1:41" ht="18.75" customHeight="1" x14ac:dyDescent="0.2">
      <c r="A41" s="48" t="s">
        <v>52</v>
      </c>
      <c r="B41" s="47"/>
      <c r="C41" s="47"/>
      <c r="D41" s="47">
        <v>2700</v>
      </c>
      <c r="E41" s="47"/>
      <c r="F41" s="47"/>
      <c r="G41" s="47"/>
      <c r="H41" s="47"/>
      <c r="I41" s="47">
        <v>2700</v>
      </c>
      <c r="J41" s="47"/>
      <c r="K41" s="47"/>
      <c r="L41" s="47"/>
      <c r="M41" s="47">
        <v>2700</v>
      </c>
      <c r="N41" s="47"/>
      <c r="O41" s="32">
        <f t="shared" si="0"/>
        <v>8100</v>
      </c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</row>
    <row r="42" spans="1:41" ht="18.75" customHeight="1" x14ac:dyDescent="0.2">
      <c r="A42" s="52" t="s">
        <v>53</v>
      </c>
      <c r="B42" s="53"/>
      <c r="C42" s="53"/>
      <c r="D42" s="53">
        <v>14000</v>
      </c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4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</row>
    <row r="43" spans="1:41" s="3" customFormat="1" ht="27" customHeight="1" thickBot="1" x14ac:dyDescent="0.25">
      <c r="A43" s="33"/>
      <c r="B43" s="34">
        <v>36576</v>
      </c>
      <c r="C43" s="34">
        <f t="shared" ref="C43:O43" si="1">SUM(C4:C41)</f>
        <v>11275.54</v>
      </c>
      <c r="D43" s="34">
        <f>SUM(D4:D42)</f>
        <v>44019.54</v>
      </c>
      <c r="E43" s="34">
        <f t="shared" si="1"/>
        <v>28764.54</v>
      </c>
      <c r="F43" s="34">
        <f t="shared" si="1"/>
        <v>2819.54</v>
      </c>
      <c r="G43" s="34">
        <f t="shared" si="1"/>
        <v>5509.54</v>
      </c>
      <c r="H43" s="34">
        <f t="shared" si="1"/>
        <v>13775.54</v>
      </c>
      <c r="I43" s="34">
        <f>SUM(I4:I42)</f>
        <v>22065.54</v>
      </c>
      <c r="J43" s="34">
        <f t="shared" si="1"/>
        <v>5579.54</v>
      </c>
      <c r="K43" s="34">
        <f t="shared" si="1"/>
        <v>24489.54</v>
      </c>
      <c r="L43" s="34">
        <f t="shared" si="1"/>
        <v>2509.54</v>
      </c>
      <c r="M43" s="34">
        <f t="shared" si="1"/>
        <v>21565.54</v>
      </c>
      <c r="N43" s="34">
        <f t="shared" si="1"/>
        <v>3479.54</v>
      </c>
      <c r="O43" s="35">
        <f t="shared" si="1"/>
        <v>197789.02000000002</v>
      </c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</row>
    <row r="44" spans="1:4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</row>
    <row r="45" spans="1:4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</row>
    <row r="46" spans="1:4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</row>
    <row r="47" spans="1:4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</row>
    <row r="48" spans="1:4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</row>
    <row r="49" spans="1:4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</row>
    <row r="50" spans="1:4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</row>
    <row r="51" spans="1:4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</row>
    <row r="52" spans="1:4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</row>
    <row r="53" spans="1:4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</row>
    <row r="54" spans="1:4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</row>
    <row r="55" spans="1:4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</row>
    <row r="56" spans="1:4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</row>
    <row r="57" spans="1:4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</row>
    <row r="58" spans="1:4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</row>
    <row r="59" spans="1:4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</row>
    <row r="60" spans="1:4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</row>
    <row r="61" spans="1:4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</row>
    <row r="62" spans="1:4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</row>
    <row r="63" spans="1:4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</row>
    <row r="64" spans="1:4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</row>
    <row r="65" spans="1:4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</row>
    <row r="66" spans="1:4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</row>
    <row r="67" spans="1:4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</row>
    <row r="68" spans="1:4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</row>
    <row r="69" spans="1:4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</row>
    <row r="70" spans="1:4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</row>
    <row r="71" spans="1:4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</row>
    <row r="72" spans="1:4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</row>
    <row r="73" spans="1:4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</row>
    <row r="74" spans="1:4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</row>
    <row r="75" spans="1:4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</row>
    <row r="76" spans="1:4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</row>
    <row r="77" spans="1:4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</row>
    <row r="78" spans="1:4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</row>
    <row r="79" spans="1:4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</row>
    <row r="80" spans="1:4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</row>
    <row r="81" spans="1:4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</row>
    <row r="82" spans="1:4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</row>
    <row r="83" spans="1:4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</row>
    <row r="84" spans="1:4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</row>
    <row r="85" spans="1:4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</row>
    <row r="86" spans="1:4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</row>
    <row r="87" spans="1:4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</row>
    <row r="88" spans="1:4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</row>
    <row r="89" spans="1:4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</row>
    <row r="90" spans="1:4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</row>
    <row r="91" spans="1:4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</row>
    <row r="92" spans="1:4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</row>
    <row r="93" spans="1:4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</row>
    <row r="94" spans="1:4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</row>
    <row r="95" spans="1:4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</row>
    <row r="96" spans="1:4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</row>
    <row r="97" spans="1:4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</row>
    <row r="98" spans="1:4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</row>
    <row r="99" spans="1:4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</row>
    <row r="100" spans="1:4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</row>
    <row r="101" spans="1:4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</row>
  </sheetData>
  <sheetProtection insertRows="0" deleteRows="0"/>
  <mergeCells count="1">
    <mergeCell ref="A1:O1"/>
  </mergeCells>
  <phoneticPr fontId="0" type="noConversion"/>
  <printOptions headings="1"/>
  <pageMargins left="0.75" right="0.75" top="1" bottom="1" header="0.5" footer="0.5"/>
  <pageSetup paperSize="9" scale="29" orientation="landscape" verticalDpi="1200"/>
  <headerFooter alignWithMargins="0">
    <oddHeader>&amp;A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Cashflow Summary</vt:lpstr>
      <vt:lpstr>Cash In</vt:lpstr>
      <vt:lpstr>Cash Out</vt:lpstr>
    </vt:vector>
  </TitlesOfParts>
  <Company>Bassett Business Developers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Bassett</dc:creator>
  <cp:lastModifiedBy>Angela.Leet</cp:lastModifiedBy>
  <cp:lastPrinted>2013-03-11T21:26:07Z</cp:lastPrinted>
  <dcterms:created xsi:type="dcterms:W3CDTF">2003-01-09T13:12:54Z</dcterms:created>
  <dcterms:modified xsi:type="dcterms:W3CDTF">2018-07-27T02:46:25Z</dcterms:modified>
</cp:coreProperties>
</file>